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Orçamento" sheetId="1" state="visible" r:id="rId2"/>
    <sheet name="Cronograma" sheetId="2" state="visible" r:id="rId3"/>
    <sheet name="Plan1" sheetId="3" state="visible" r:id="rId4"/>
    <sheet name="Ver fuchal excluir" sheetId="4" state="visible" r:id="rId5"/>
  </sheets>
  <definedNames>
    <definedName function="false" hidden="false" localSheetId="0" name="_xlnm.Print_Area" vbProcedure="false">Orçamento!$A$1:$J$414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<sst xmlns="http://schemas.openxmlformats.org/spreadsheetml/2006/main" count="1631" uniqueCount="779">
  <si>
    <t xml:space="preserve">ORÇAMENTO  CRECHE SANTA INÊS</t>
  </si>
  <si>
    <t xml:space="preserve">PROPRIETÁRIO: MUNICÍPIO DE TRÊS PASSOS</t>
  </si>
  <si>
    <t xml:space="preserve">ENDEREÇO: RUA PERIMETRAL Nº 1480- TRÊS PASSOS-RS</t>
  </si>
  <si>
    <t xml:space="preserve">ÁREA TOTAL: 736,57m²</t>
  </si>
  <si>
    <t xml:space="preserve">CUSTO TOTAL: R$ 1.805.075,25</t>
  </si>
  <si>
    <t xml:space="preserve">SINAPI   07/2021</t>
  </si>
  <si>
    <t xml:space="preserve">SINAPI NÃO DESONERADO </t>
  </si>
  <si>
    <t xml:space="preserve">BDI 24,96%</t>
  </si>
  <si>
    <t xml:space="preserve">Código SINAPI </t>
  </si>
  <si>
    <t xml:space="preserve">Item</t>
  </si>
  <si>
    <t xml:space="preserve">Discriminações de Serviços</t>
  </si>
  <si>
    <t xml:space="preserve">Uni</t>
  </si>
  <si>
    <t xml:space="preserve">Quantidades (A)</t>
  </si>
  <si>
    <t xml:space="preserve">Custo Unitário (R$)</t>
  </si>
  <si>
    <t xml:space="preserve">BDI </t>
  </si>
  <si>
    <t xml:space="preserve">Material (B)</t>
  </si>
  <si>
    <t xml:space="preserve">Mão de Obra (C)</t>
  </si>
  <si>
    <t xml:space="preserve">         TOTAL (R$)           D = A x (B+C)</t>
  </si>
  <si>
    <t xml:space="preserve">CONSTRUÇÃO</t>
  </si>
  <si>
    <t xml:space="preserve">1.0 SERVIÇOS INICIAIS/ INSTALAÇÃO PROVISÓRIA</t>
  </si>
  <si>
    <t xml:space="preserve">1.1</t>
  </si>
  <si>
    <t xml:space="preserve"> LIMPEZA MANUAL DE VEGETAÇÃO EM TERRENO COM ENXADA.AF_05/2018 M2 </t>
  </si>
  <si>
    <t xml:space="preserve">m²</t>
  </si>
  <si>
    <t xml:space="preserve">1.2</t>
  </si>
  <si>
    <t xml:space="preserve"> EXECUÇÃO DE DEPÓSITO EM CANTEIRO DE OBRA EM CHAPA DE MADEIRA COMPENSAD ( 3/5 )M² </t>
  </si>
  <si>
    <t xml:space="preserve">1.3</t>
  </si>
  <si>
    <t xml:space="preserve"> TAPUME COM TELHA METÁLICA. AF_05/2018 </t>
  </si>
  <si>
    <t xml:space="preserve">TOTAL</t>
  </si>
  <si>
    <t xml:space="preserve">2.0 LOCAÇÃO E  TRABALHOS EM TERRA</t>
  </si>
  <si>
    <t xml:space="preserve">2.1</t>
  </si>
  <si>
    <t xml:space="preserve"> LOCACAO CONVENCIONAL DE OBRA, UTILIZANDO GABARITO DE TÁBUAS CORRIDAS </t>
  </si>
  <si>
    <t xml:space="preserve">m</t>
  </si>
  <si>
    <t xml:space="preserve">2.2</t>
  </si>
  <si>
    <t xml:space="preserve">ESCAVAÇÃO MECANIZADA SAPATA, SEM PREVISÃO DE FORMA COM RETROESCAVADEIRA.(SAP. CORRIDA)</t>
  </si>
  <si>
    <t xml:space="preserve">m³</t>
  </si>
  <si>
    <t xml:space="preserve">2.3</t>
  </si>
  <si>
    <t xml:space="preserve">ESCAVAÇÃO MECANIZADA SAPATA, SEM PREVISÃO DE FORMA COM RETROESCAVADEIRA.( SAP. ISOLADA)</t>
  </si>
  <si>
    <t xml:space="preserve">2.4</t>
  </si>
  <si>
    <t xml:space="preserve"> ESTACA ESCAVADA MECANICAMENTE, SEM FLUIDO ESTABILIZANTE, COM 25CM DE DIÂMETRO, CONCRETO LANÇADO POR CAMINHÃO BETONEIRA (EXCLUSIVE MOBILIZAÇÃ O E DESMOBILIZAÇÃO). AF_01/2020 1 </t>
  </si>
  <si>
    <t xml:space="preserve">2.5</t>
  </si>
  <si>
    <t xml:space="preserve">EXECUÇÃO E COMPACTAÇÃO DE ATERRO COM SOLO PREDOMINANTEMENTE ARGILOSO  EXCLUSIVE SOLO, ESCAVAÇÃO, CARGA E TRANSPORTE. AF_11/201 </t>
  </si>
  <si>
    <t xml:space="preserve">3.0 INFRAESTRUTURA</t>
  </si>
  <si>
    <t xml:space="preserve">3.1 SAPATAS CORRIDA, SAPATA ISOL. E ESTACA</t>
  </si>
  <si>
    <t xml:space="preserve">3.1.1</t>
  </si>
  <si>
    <t xml:space="preserve"> CONCRETO CICLÓPICO FCK = 15MPA, 30% PEDRA DE MÃO EM VOLUME REAL, INCLUSIVE LANÇAMENTO(SAPATA CORRIDA)</t>
  </si>
  <si>
    <t xml:space="preserve">3.1.2</t>
  </si>
  <si>
    <t xml:space="preserve">CONCRETO FCK = 25MPA, TRAÇO 1:2,7:3 (CIMENTO/ AREIA MÉDIA/ BRITA 1) - PREPARO MECÂNICO COM BETONEIRA 400 L (VIGA BALDRAME)</t>
  </si>
  <si>
    <t xml:space="preserve">COMPOSIÇÃO</t>
  </si>
  <si>
    <t xml:space="preserve">3.1.3</t>
  </si>
  <si>
    <t xml:space="preserve">ESTACA ESCAVADA MECANICAMENTE DIÃMETRO DE 25 CM  ( 5 FERRO DE AÇO CA-50 DE 10MM E ESTRIBO DE 5 MM)</t>
  </si>
  <si>
    <t xml:space="preserve">3.1.4</t>
  </si>
  <si>
    <t xml:space="preserve">LANÇAMENTO COM USO DE BALDES, ADENSAMENTO E ACABAMENTO DE CONCRETO EM  ESTRUTURAS (ESTACAS)</t>
  </si>
  <si>
    <t xml:space="preserve">3.1.5</t>
  </si>
  <si>
    <t xml:space="preserve">LANÇAMENTO COM USO DE BALDES, ADENSAMENTO E ACABAMENTO DE CONCRETO EM  ESTRUTURAS (SAPATAS ISOLADAS)</t>
  </si>
  <si>
    <t xml:space="preserve">3.1.6</t>
  </si>
  <si>
    <t xml:space="preserve">ARMAÇÃO DE SAPATA UTILIZANDO AÇO CA-50 DE 8 MM – MONTAGEM ( SAPATA ISOLADA- GRELHA)</t>
  </si>
  <si>
    <t xml:space="preserve">Kg</t>
  </si>
  <si>
    <t xml:space="preserve">3.2 VIGAS</t>
  </si>
  <si>
    <t xml:space="preserve">3.2.1</t>
  </si>
  <si>
    <t xml:space="preserve">3.2.2</t>
  </si>
  <si>
    <t xml:space="preserve">LANÇAMENTO COM USO DE BALDES ADENSAMENTO E ACABAMENTO DE CONCRETO EM  ESTRUTURAS</t>
  </si>
  <si>
    <t xml:space="preserve">3.2.3</t>
  </si>
  <si>
    <t xml:space="preserve">FABRICAÇÃO DE FORMA PARA VIGAS, EM CHAPA DE MADEIRA COMPENSADA RESINADA</t>
  </si>
  <si>
    <t xml:space="preserve">3.2.4</t>
  </si>
  <si>
    <t xml:space="preserve">ARMAÇÃO DE VIGA BALDRAME UTILIZANDO AÇO CA-50 DE 10.0 MM – MONTAGEM</t>
  </si>
  <si>
    <t xml:space="preserve">3.2.5</t>
  </si>
  <si>
    <t xml:space="preserve">ARMAÇÃO DE VIGA DE UMA ESTRUTURA CONVENCIONAL DE CONCRETO ARMADO UTILIZANDO AÇO CA-60 DE 5,0 MM – MONTAGEM</t>
  </si>
  <si>
    <t xml:space="preserve">4.0 IMPERMEABILIZAÇÃO</t>
  </si>
  <si>
    <t xml:space="preserve">4.1</t>
  </si>
  <si>
    <t xml:space="preserve">IMPERMEABILIZAÇÃO (VIGA BALDRAME DE SUPERFÍCIE COM EMULSÃO ASFÁLTICA, 2 DEMÃOS</t>
  </si>
  <si>
    <t xml:space="preserve">5.0 SUPERESTRUTURA</t>
  </si>
  <si>
    <t xml:space="preserve">5.1 PILARES</t>
  </si>
  <si>
    <t xml:space="preserve">5.1.1</t>
  </si>
  <si>
    <t xml:space="preserve">CONCRETAGEM DE PILARES FCK 25 MPA COM USO DE BOMBA EM EDIFICAÇÃO</t>
  </si>
  <si>
    <t xml:space="preserve">5.1.2</t>
  </si>
  <si>
    <t xml:space="preserve">FABRICAÇÃO DE FORMA PARA PILARES E ESTRUTURAS SIMILARES, EM CHAPA DE MADEIRA COMPENSADA RESINADA ( PILARES RETANGULARES)</t>
  </si>
  <si>
    <t xml:space="preserve">5.1.3</t>
  </si>
  <si>
    <t xml:space="preserve">FABRICAÇÃO DE FORMA PARA PILARES E ESTRUTURAS SIMILARES, EM CHAPA DE MADEIRA COMPENSADA RESINADA ( PILARES REDONDOS)</t>
  </si>
  <si>
    <t xml:space="preserve">5.1.4</t>
  </si>
  <si>
    <t xml:space="preserve">ARMAÇÃO DE PILAR DE UMA ESTRUTURA CONVENCIONAL DE CONCRETO ARMADO UTILIZANDO AÇO CA-60 DE 5,0 MM – MONTAGEM</t>
  </si>
  <si>
    <t xml:space="preserve">5.1.5</t>
  </si>
  <si>
    <t xml:space="preserve">ARMAÇÃO DE PILAR E VIGA DE UMA ESTRUTURA CONVENCIONAL DE CONCRETO ARMADO EM UMA EDIFICAÇÃO TÉRREA OU SOBRADO UTILIZANDO AÇO CA-50 DE 10 MM -MONTAGEM</t>
  </si>
  <si>
    <t xml:space="preserve">5.1.6</t>
  </si>
  <si>
    <t xml:space="preserve">ARMAÇÃO DE PILAR E VIGA DE UMA ESTRUTURA CONVENCIONAL DE CONCRETO ARMADO EM UMA EDIFICAÇÃO TÉRREA OU SOBRADO UTILIZANDO AÇO CA-50 DE 8 MM -MONTAGEM</t>
  </si>
  <si>
    <t xml:space="preserve">5.2 VIGAS AMARRAÇÃO</t>
  </si>
  <si>
    <t xml:space="preserve">5.2.1</t>
  </si>
  <si>
    <t xml:space="preserve">5.2.2</t>
  </si>
  <si>
    <t xml:space="preserve">CONCRETAGEM DE VIGAS E LAJE, FCK 20 MPA, PARA LAJES PRÉ MOLDADAS COM USO DE BOMBA EM EDIFICAÇÃO COM ÁREA MÉDIA DE LAJES MAIOR QUE 20 M²</t>
  </si>
  <si>
    <t xml:space="preserve">5.2.3</t>
  </si>
  <si>
    <t xml:space="preserve">ARMAÇÃO DE PILAR OU VIGA ESTRUTURA CONVENCIONAL DE CONCRETO ARMADO UTILIZANDO AÇO CA-60 DE 5,0 MM – MONTAGEM</t>
  </si>
  <si>
    <t xml:space="preserve">5.2.4</t>
  </si>
  <si>
    <t xml:space="preserve">ARMAÇÃO DE PILAR OU VIGA ESTRUTURA CONVENCIONAL DE CONCRETO ARMADO UTILIZANDO AÇO CA-50 DE 8,0 MM – MONTAGEM</t>
  </si>
  <si>
    <t xml:space="preserve">5.2.5</t>
  </si>
  <si>
    <t xml:space="preserve">ARMAÇÃO DE PILAR OU VIGA ESTRUTURA CONVENCIONAL DE CONCRETO ARMADO UTILIZANDO AÇO CA-50 DE 10 MM – MONTAGEM</t>
  </si>
  <si>
    <t xml:space="preserve">5.3 LAJE FORRO</t>
  </si>
  <si>
    <t xml:space="preserve">5.3.1</t>
  </si>
  <si>
    <t xml:space="preserve">LAJE PRE-MOLDADA UNIDIRECIONAL, BIAPOIADA, PARA FORRO, ENCHIMENTO EM CERÂMICAVIGOTE CONVENCIONAL, ALTURA TOTAL DA LAJE ( EXCHIMENTO MAIS CAPA)</t>
  </si>
  <si>
    <t xml:space="preserve">5.4 LAJE VOLUME</t>
  </si>
  <si>
    <t xml:space="preserve">5.4.1</t>
  </si>
  <si>
    <t xml:space="preserve">5.5 VERGA E CONTRA VERGA</t>
  </si>
  <si>
    <t xml:space="preserve">5.5.1</t>
  </si>
  <si>
    <t xml:space="preserve">VERGA MOLDADA IN LOCO EM CONCRETO PARA JANELAS COM MAIS DE 1,5 M DE VÃO</t>
  </si>
  <si>
    <t xml:space="preserve">5.5.2</t>
  </si>
  <si>
    <t xml:space="preserve">CONTRAVERGA MOLDADA IN LOCO EM CONCRETO PARA VÃOS DE MAIS DE 1,5 M DE COMPRIMENTO</t>
  </si>
  <si>
    <t xml:space="preserve">5.5.3</t>
  </si>
  <si>
    <t xml:space="preserve">VERGA MOLDADA IN LOCO EM CONCRETO PARA PORTAS COM MENOS DE 1,5 M DE VÃO</t>
  </si>
  <si>
    <t xml:space="preserve">5.5.4</t>
  </si>
  <si>
    <t xml:space="preserve">VERGA MOLDADA IN LOCO EM CONCRETO PARA PORTAS COM MAIS DE 1,5 M DE VÃO</t>
  </si>
  <si>
    <t xml:space="preserve">5.5.5</t>
  </si>
  <si>
    <t xml:space="preserve"> CINTA DE AMARRAÇÃO DE ALVENARIA MOLDADA IN LOCO EM CONCRETO. (SOBRE PLATIBANDA)</t>
  </si>
  <si>
    <t xml:space="preserve">5.5.6</t>
  </si>
  <si>
    <t xml:space="preserve">6.0 PAREDES</t>
  </si>
  <si>
    <t xml:space="preserve">6.1 PAREDES</t>
  </si>
  <si>
    <t xml:space="preserve">6.1.1</t>
  </si>
  <si>
    <t xml:space="preserve">ALVENARIA DE VEDAÇÃO DE BLOCO  CERÂMICOS FURADOS NA HORIZONTAL DE 14X9X19CM (ESPESSURA 14CM) DE PAREDES COM ÁREA LÍQUIDA MAIOR OU IGUAL A 6M² COM VÃOS E ARGAMASSA DE ASSENTAMENTO COM PREPARO EM BETONEIRA</t>
  </si>
  <si>
    <t xml:space="preserve">6.1.2</t>
  </si>
  <si>
    <t xml:space="preserve">FIXAÇÃO (ENCUNHAMENTO) DE ALVENARIA DE VEDAÇÃO COM ARGAMASSA APLICADA COM COLHER </t>
  </si>
  <si>
    <t xml:space="preserve">6.2 PAREDES PLATIBANDA</t>
  </si>
  <si>
    <t xml:space="preserve">6.2.1</t>
  </si>
  <si>
    <t xml:space="preserve">ALVENARIA DE VEDAÇÃO DE BLOCO  CERÂMICOS FURADOS NA HORIZONTAL DE 11,5X19X19CM (ESPESSURA 11,5CM) DE PAREDES COM ÁREA LÍQUIDA MAIOR OU IGUAL A 6M² COM VÃOS E ARGAMASSA DE ASSENTAMENTO COM PREPARO EM BETONEIRA</t>
  </si>
  <si>
    <t xml:space="preserve">7.0 ESQUADRIAS</t>
  </si>
  <si>
    <t xml:space="preserve">PESQUISA </t>
  </si>
  <si>
    <t xml:space="preserve">7.1</t>
  </si>
  <si>
    <r>
      <rPr>
        <b val="true"/>
        <sz val="9"/>
        <rFont val="Times New Roman"/>
        <family val="1"/>
        <charset val="1"/>
      </rPr>
      <t xml:space="preserve">JANELA DE CORRER DE VIDRO TEMPERADO FUMÊ </t>
    </r>
    <r>
      <rPr>
        <sz val="9"/>
        <rFont val="Times New Roman"/>
        <family val="1"/>
        <charset val="1"/>
      </rPr>
      <t xml:space="preserve">E= 10MM. ESTRUTURA DE ALUMÍNIO PRETO COM ESPESSURA DE 0,5MM, EM PERFIL U, TIPO CANALETA FIXADO COM BUCHA E PARAFUSO. PERFIL MÍNIMO: PERFIL SUPERIOR (6/5/6) CM, PERFIL INFERIOR (2,5/4/2,5) CM E PERFIL LATERAL (2/1,5/2) CM. FECHADURA COM CILINDRO E CONTRA FECHADURA. JANELA COMPLETA INSTALADA, INCLUSIVE COM SILICONE DE VEDAÇÃ. </t>
    </r>
    <r>
      <rPr>
        <b val="true"/>
        <sz val="9"/>
        <rFont val="Times New Roman"/>
        <family val="1"/>
        <charset val="1"/>
      </rPr>
      <t xml:space="preserve">DIMENSÃO 2,00/1,10, METROS, DIVERSOS.</t>
    </r>
    <r>
      <rPr>
        <b val="true"/>
        <sz val="9"/>
        <color rgb="FFC9211E"/>
        <rFont val="Times New Roman"/>
        <family val="1"/>
        <charset val="1"/>
      </rPr>
      <t xml:space="preserve"> ( 19 UNID)</t>
    </r>
  </si>
  <si>
    <t xml:space="preserve">7.2</t>
  </si>
  <si>
    <r>
      <rPr>
        <b val="true"/>
        <sz val="9"/>
        <rFont val="Times New Roman"/>
        <family val="1"/>
        <charset val="1"/>
      </rPr>
      <t xml:space="preserve">JANELA DE CORRER  DE VIDRO TEMPERADO FUMÊ</t>
    </r>
    <r>
      <rPr>
        <sz val="9"/>
        <rFont val="Times New Roman"/>
        <family val="1"/>
        <charset val="1"/>
      </rPr>
      <t xml:space="preserve"> E= 10MM. ESTRUTURA DE ALUMÍNIO PRETO COM ESPESSURA DE 0,5MM, EM PERFIL U, TIPO CANALETA FIXADO COM BUCHA E PARAFUSO. PERFIL MÍNIMO : PERFIL SUPERIOR ( 6/5/6 )CM, PERFIL INFERIOR (2,5/4/2,5) CM E PERFIL LATERAL ( (2/1,5/2)CM. FECHADURA COM CILINDRO E CONTRA FECHADURA. JANELA  COMPLETA INSTALADA, INCLUSIVE COM SILICONE DE VEDAÇÃO. </t>
    </r>
    <r>
      <rPr>
        <b val="true"/>
        <sz val="9"/>
        <rFont val="Times New Roman"/>
        <family val="1"/>
        <charset val="1"/>
      </rPr>
      <t xml:space="preserve">DIMENSÃO 2,00/0,80 METROS, FRALDÁRIO.</t>
    </r>
    <r>
      <rPr>
        <b val="true"/>
        <sz val="9"/>
        <color rgb="FFC9211E"/>
        <rFont val="Times New Roman"/>
        <family val="1"/>
        <charset val="1"/>
      </rPr>
      <t xml:space="preserve">( 2 UNID)</t>
    </r>
  </si>
  <si>
    <t xml:space="preserve">7.3</t>
  </si>
  <si>
    <r>
      <rPr>
        <b val="true"/>
        <sz val="9"/>
        <rFont val="Times New Roman"/>
        <family val="1"/>
        <charset val="1"/>
      </rPr>
      <t xml:space="preserve">JANELA DE CORRER  DE VIDRO TEMPERADO FUMÊ</t>
    </r>
    <r>
      <rPr>
        <sz val="9"/>
        <rFont val="Times New Roman"/>
        <family val="1"/>
        <charset val="1"/>
      </rPr>
      <t xml:space="preserve"> E= 10MM. ESTRUTURA DE ALUMÍNIO PRETO COM ESPESSURA DE 0,5MM, EM PERFIL U, TIPO CANALETA FIXADO COM BUCHA E PARAFUSO. PERFIL MÍNIMO : PERFIL SUPERIOR ( 6/5/6 )CM, PERFIL INFERIOR (2,5/4/2,5) CM E PERFIL LATERAL ( (2/1,5/2)CM. FECHADURA COM CILINDRO E CONTRA FECHADURA. JANELA  COMPLETA INSTALADA, INCLUSIVE COM SILICONE DE VEDAÇÃO. </t>
    </r>
    <r>
      <rPr>
        <b val="true"/>
        <sz val="9"/>
        <rFont val="Times New Roman"/>
        <family val="1"/>
        <charset val="1"/>
      </rPr>
      <t xml:space="preserve">DIMENSÃO 1,50/1,10 METROS, DISPENSA E ÁREA DE SERVIÇO.</t>
    </r>
    <r>
      <rPr>
        <b val="true"/>
        <sz val="9"/>
        <color rgb="FFC9211E"/>
        <rFont val="Times New Roman"/>
        <family val="1"/>
        <charset val="1"/>
      </rPr>
      <t xml:space="preserve">( 2 UNID)</t>
    </r>
  </si>
  <si>
    <t xml:space="preserve">7.4</t>
  </si>
  <si>
    <r>
      <rPr>
        <sz val="9"/>
        <rFont val="Times New Roman"/>
        <family val="1"/>
        <charset val="1"/>
      </rPr>
      <t xml:space="preserve">JANELA DE CORRER  DE VIDRO TEMPERADO FUMÊ E= 10MM. ESTRUTURA DE ALUMÍNIO PRETO COM ESPESSURA DE 0,5MM, EM PERFIL U, TIPO CANALETA FIXADO COM BUCHA E PARAFUSO. PERFIL MÍNIMO : PERFIL SUPERIOR ( 6/5/6 )CM, PERFIL INFERIOR (2,5/4/2,5) CM E PERFIL LATERAL ( (2/1,5/2)CM. FECHADURA COM CILINDRO E CONTRA FECHADURA. JANELA  COMPLETA INSTALADA, INCLUSIVE COM SILICONE DE VEDAÇÃO. </t>
    </r>
    <r>
      <rPr>
        <b val="true"/>
        <sz val="9"/>
        <rFont val="Times New Roman"/>
        <family val="1"/>
        <charset val="1"/>
      </rPr>
      <t xml:space="preserve">DIMENSÃO 2,00/0,60 METROS, BANHO.</t>
    </r>
    <r>
      <rPr>
        <b val="true"/>
        <sz val="9"/>
        <color rgb="FFC9211E"/>
        <rFont val="Times New Roman"/>
        <family val="1"/>
        <charset val="1"/>
      </rPr>
      <t xml:space="preserve">( 4 UNID)</t>
    </r>
  </si>
  <si>
    <t xml:space="preserve">7.5</t>
  </si>
  <si>
    <r>
      <rPr>
        <sz val="9"/>
        <rFont val="Times New Roman"/>
        <family val="1"/>
        <charset val="1"/>
      </rPr>
      <t xml:space="preserve">JANELA DE CORRER  DE VIDRO TEMPERADO FUMÊ E= 10MM. ESTRUTURA DE ALUMÍNIO PRETO COM ESPESSURA DE 0,5MM, EM PERFIL U, TIPO CANALETA FIXADO COM BUCHA E PARAFUSO. PERFIL MÍNIMO : PERFIL SUPERIOR ( 6/5/6 )CM, PERFIL INFERIOR (2,5/4/2,5) CM E PERFIL LATERAL ( (2/1,5/2)CM. FECHADURA COM CILINDRO E CONTRA FECHADURA. JANELA  COMPLETA INSTALADA, INCLUSIVE COM SILICONE DE VEDAÇÃO. DIMENSÃO 1,70/0,60 METROS, PNE</t>
    </r>
    <r>
      <rPr>
        <b val="true"/>
        <sz val="9"/>
        <color rgb="FFC9211E"/>
        <rFont val="Times New Roman"/>
        <family val="1"/>
        <charset val="1"/>
      </rPr>
      <t xml:space="preserve">( 1 UNID)</t>
    </r>
  </si>
  <si>
    <t xml:space="preserve">7.6</t>
  </si>
  <si>
    <r>
      <rPr>
        <b val="true"/>
        <sz val="9"/>
        <rFont val="Times New Roman"/>
        <family val="1"/>
        <charset val="1"/>
      </rPr>
      <t xml:space="preserve">VIDRO FIXO</t>
    </r>
    <r>
      <rPr>
        <sz val="9"/>
        <rFont val="Times New Roman"/>
        <family val="1"/>
        <charset val="1"/>
      </rPr>
      <t xml:space="preserve">- TEMPERADO FUME E= 10MM, COLOCADO COM ESTRUTURA DE ALUMÍNIO PRETO COM ESPESSURA DE 0,05MM, EM PERFIL U TIPO CANALETA DE ALUMÍNIO PRETO. PERFIL U (2,5/1,5/2,5)CM. DIMENSÃO 1,15/2,10 – SAGUÃO.</t>
    </r>
    <r>
      <rPr>
        <b val="true"/>
        <sz val="9"/>
        <color rgb="FFC9211E"/>
        <rFont val="Times New Roman"/>
        <family val="1"/>
        <charset val="1"/>
      </rPr>
      <t xml:space="preserve">( 2 UNID)</t>
    </r>
  </si>
  <si>
    <t xml:space="preserve">7.7</t>
  </si>
  <si>
    <r>
      <rPr>
        <b val="true"/>
        <sz val="9"/>
        <rFont val="Times New Roman"/>
        <family val="1"/>
        <charset val="1"/>
      </rPr>
      <t xml:space="preserve">VIDRO FIXO</t>
    </r>
    <r>
      <rPr>
        <sz val="9"/>
        <rFont val="Times New Roman"/>
        <family val="1"/>
        <charset val="1"/>
      </rPr>
      <t xml:space="preserve">- TEMPERADO FUME E= 10MM, COLOCADO COM ESTRUTURA DE ALUMÍNIO PRETO COM ESPESSURA DE 0,05MM, EM PERFIL U TIPO CANALETA DE ALUMÍNIO PRETO. PERFIL U (2,5/1,5/2,5)CM. DIMENSÃO 3,00/2,10- </t>
    </r>
    <r>
      <rPr>
        <b val="true"/>
        <sz val="9"/>
        <rFont val="Times New Roman"/>
        <family val="1"/>
        <charset val="1"/>
      </rPr>
      <t xml:space="preserve">BERÇARIO I, BERÇARIO II.</t>
    </r>
    <r>
      <rPr>
        <b val="true"/>
        <sz val="9"/>
        <color rgb="FFC9211E"/>
        <rFont val="Times New Roman"/>
        <family val="1"/>
        <charset val="1"/>
      </rPr>
      <t xml:space="preserve">( 2 UNID)</t>
    </r>
  </si>
  <si>
    <t xml:space="preserve">7.8</t>
  </si>
  <si>
    <r>
      <rPr>
        <b val="true"/>
        <sz val="9"/>
        <rFont val="Times New Roman"/>
        <family val="1"/>
        <charset val="1"/>
      </rPr>
      <t xml:space="preserve">PORTA EXTERNA DE CORRER  DE VIDRO TEMPERADO </t>
    </r>
    <r>
      <rPr>
        <sz val="9"/>
        <rFont val="Times New Roman"/>
        <family val="1"/>
        <charset val="1"/>
      </rPr>
      <t xml:space="preserve">FUMÊ E= 10MM. ESTRUTURA EM PERFIL U TIPO CANALETA DE ALUMÍNIO PRETO COM ESPESSURA DE 0,5 MM, FIXADO COM BUCHA E PARAFUSO. PERFIL MÍNIMO : PERFIL SUPERIOR ( 6/5/6 )CM, PERFIL INFERIOR (2,5/4/2,5) CM E PERFIL LATERAL  (2,5/1,5/2,5)CM.  COM FECHADURA, PUXADOR  TUBULAR DE INOX COM 40 CM E DISTANCIA ENTRE FURO DE 30 CM. PORTA COMPLETA INSTALADA COM PERFIL INFERIOR EMBUTIDO NO PISO. </t>
    </r>
    <r>
      <rPr>
        <b val="true"/>
        <sz val="9"/>
        <rFont val="Times New Roman"/>
        <family val="1"/>
        <charset val="1"/>
      </rPr>
      <t xml:space="preserve">DIMENSÃO 4,25/2,10 METROS, SOLÁRIO( SAGUÃO)</t>
    </r>
    <r>
      <rPr>
        <b val="true"/>
        <sz val="9"/>
        <color rgb="FFC9211E"/>
        <rFont val="Times New Roman"/>
        <family val="1"/>
        <charset val="1"/>
      </rPr>
      <t xml:space="preserve">( 1 UNID)</t>
    </r>
  </si>
  <si>
    <t xml:space="preserve">7.9</t>
  </si>
  <si>
    <r>
      <rPr>
        <b val="true"/>
        <sz val="9"/>
        <rFont val="Times New Roman"/>
        <family val="1"/>
        <charset val="1"/>
      </rPr>
      <t xml:space="preserve">PORTA INTERNA  DE CORRER  DE VIDRO TEMPERADO FUMÊ</t>
    </r>
    <r>
      <rPr>
        <sz val="9"/>
        <rFont val="Times New Roman"/>
        <family val="1"/>
        <charset val="1"/>
      </rPr>
      <t xml:space="preserve"> E= 10MM. ESTRUTURA EM PERFIL U TIPO CANALETA DE ALUMÍNIO PRETO COM ESPESSURA DE 0,5 MM, FIXADO COM BUCHA E PARAFUSO. PERFIL MÍNIMO : PERFIL SUPERIOR ( 6/5/6 )CM, PERFIL INFERIOR (2,5/4/2,5) CM E PERFIL LATERAL  (2,5/1,5/2,5)CM.  COM FECHADURA, PUXADOR  TUBULAR DE INOX COM 40 CM E DISTANCIA ENTRE FURO DE 30 CM. PORTA COMPLETA INSTALADA COM PERFIL INFERIOR EMBUTIDO NO PISO. </t>
    </r>
    <r>
      <rPr>
        <b val="true"/>
        <sz val="9"/>
        <rFont val="Times New Roman"/>
        <family val="1"/>
        <charset val="1"/>
      </rPr>
      <t xml:space="preserve">DIMENSÃO 2,40/2,10- SALA ATIVIDADES.</t>
    </r>
    <r>
      <rPr>
        <b val="true"/>
        <sz val="9"/>
        <color rgb="FFC9211E"/>
        <rFont val="Times New Roman"/>
        <family val="1"/>
        <charset val="1"/>
      </rPr>
      <t xml:space="preserve">( 1 UNID)</t>
    </r>
  </si>
  <si>
    <t xml:space="preserve">7.10</t>
  </si>
  <si>
    <r>
      <rPr>
        <b val="true"/>
        <sz val="9"/>
        <rFont val="Times New Roman"/>
        <family val="1"/>
        <charset val="1"/>
      </rPr>
      <t xml:space="preserve">PORTA EXTERNA DE  VIDRO TEMPERADO FUMÊ </t>
    </r>
    <r>
      <rPr>
        <sz val="9"/>
        <rFont val="Times New Roman"/>
        <family val="1"/>
        <charset val="1"/>
      </rPr>
      <t xml:space="preserve">E= 10MM, TIPO DUAS FOLHA DE ABRIR, COM FERRAGEM COMPOSTA DE DOBRADIÇA SUPERIOR E INFERIOR, TRINCO TUBULAR DE INOX COM 40 CM E DISTANCIA ENTRE FURO DE 30 CM. PORTA COMPLETA, COM FECHADURA. </t>
    </r>
    <r>
      <rPr>
        <b val="true"/>
        <sz val="9"/>
        <rFont val="Times New Roman"/>
        <family val="1"/>
        <charset val="1"/>
      </rPr>
      <t xml:space="preserve">DIMENSÃO 2,00/2,10- REFEITÓRIO E ENTRADA PRINCIPAL (SAGUÃO)</t>
    </r>
    <r>
      <rPr>
        <b val="true"/>
        <sz val="9"/>
        <color rgb="FFC9211E"/>
        <rFont val="Times New Roman"/>
        <family val="1"/>
        <charset val="1"/>
      </rPr>
      <t xml:space="preserve">( 2 UNID)</t>
    </r>
  </si>
  <si>
    <t xml:space="preserve">7.11</t>
  </si>
  <si>
    <r>
      <rPr>
        <b val="true"/>
        <sz val="9"/>
        <rFont val="Times New Roman"/>
        <family val="1"/>
        <charset val="1"/>
      </rPr>
      <t xml:space="preserve">PORTA EXTERNA DE  VIDRO TEMPERADO FUMÊ </t>
    </r>
    <r>
      <rPr>
        <sz val="9"/>
        <rFont val="Times New Roman"/>
        <family val="1"/>
        <charset val="1"/>
      </rPr>
      <t xml:space="preserve">E= 10MM, TIPO UMA FOLHA DE ABRIR, COM FERRAGEM COMPOSTA DE DOBRADIÇA SUPERIOR E INFERIOR, TRINCO TUBULAR DE INOX COM 40 CM E DISTANCIA ENTRE FURO DE 30 CM. PORTA COMPLETA COM FECHADURA, PUXADOR EXTERNO. </t>
    </r>
    <r>
      <rPr>
        <b val="true"/>
        <sz val="9"/>
        <rFont val="Times New Roman"/>
        <family val="1"/>
        <charset val="1"/>
      </rPr>
      <t xml:space="preserve">DIMENSÃO  1,00/2,10- SOLÁRIO( </t>
    </r>
    <r>
      <rPr>
        <b val="true"/>
        <sz val="9"/>
        <color rgb="FFC9211E"/>
        <rFont val="Times New Roman"/>
        <family val="1"/>
        <charset val="1"/>
      </rPr>
      <t xml:space="preserve">1 UNID)</t>
    </r>
  </si>
  <si>
    <t xml:space="preserve">7.12</t>
  </si>
  <si>
    <r>
      <rPr>
        <b val="true"/>
        <sz val="9"/>
        <rFont val="Times New Roman"/>
        <family val="1"/>
        <charset val="1"/>
      </rPr>
      <t xml:space="preserve">PORTA EXTERNA DE  VIDRO TEMPERADO FUMÊ </t>
    </r>
    <r>
      <rPr>
        <sz val="9"/>
        <rFont val="Times New Roman"/>
        <family val="1"/>
        <charset val="1"/>
      </rPr>
      <t xml:space="preserve">E= 10MM, TIPO UMA FOLHA DE ABRIR, COM FERRAGEM COMPOSTA DE DOBRADIÇA SUPERIOR E INFERIOR, TRINCO TUBULAR DE INOX COM 40 CM E DISTANCIA ENTRE FURO DE 30 CM. PORTA COMPLETA COM FECHADURA, PUXADOR EXTERNO.</t>
    </r>
    <r>
      <rPr>
        <b val="true"/>
        <sz val="9"/>
        <rFont val="Times New Roman"/>
        <family val="1"/>
        <charset val="1"/>
      </rPr>
      <t xml:space="preserve"> DIMENSÃO 0,80/2,10- ÁREA DE SERVIÇO.</t>
    </r>
    <r>
      <rPr>
        <b val="true"/>
        <sz val="9"/>
        <color rgb="FFC9211E"/>
        <rFont val="Times New Roman"/>
        <family val="1"/>
        <charset val="1"/>
      </rPr>
      <t xml:space="preserve">( 1 UNID)</t>
    </r>
  </si>
  <si>
    <t xml:space="preserve">7.13</t>
  </si>
  <si>
    <r>
      <rPr>
        <b val="true"/>
        <sz val="9"/>
        <rFont val="Times New Roman"/>
        <family val="1"/>
        <charset val="1"/>
      </rPr>
      <t xml:space="preserve">PORTA INTERNA  CAMARÃO</t>
    </r>
    <r>
      <rPr>
        <sz val="9"/>
        <rFont val="Times New Roman"/>
        <family val="1"/>
        <charset val="1"/>
      </rPr>
      <t xml:space="preserve"> COM PINTURA LACA FOLHA LARGURA MÁXIMA DE 1 METRO, PRESA EM TRILHO SUPERIOR, COM FECHADURA, PUXADOR. </t>
    </r>
    <r>
      <rPr>
        <b val="true"/>
        <sz val="9"/>
        <rFont val="Times New Roman"/>
        <family val="1"/>
        <charset val="1"/>
      </rPr>
      <t xml:space="preserve">DIMENSÃO 5,70/2,10 METROS – SALA ATIVIDADES</t>
    </r>
    <r>
      <rPr>
        <b val="true"/>
        <sz val="9"/>
        <color rgb="FFC9211E"/>
        <rFont val="Times New Roman"/>
        <family val="1"/>
        <charset val="1"/>
      </rPr>
      <t xml:space="preserve">( 1 UNID)</t>
    </r>
  </si>
  <si>
    <t xml:space="preserve">7.14</t>
  </si>
  <si>
    <r>
      <rPr>
        <b val="true"/>
        <sz val="9"/>
        <color rgb="FF000000"/>
        <rFont val="Times New Roman"/>
        <family val="1"/>
        <charset val="1"/>
      </rPr>
      <t xml:space="preserve"> PORTA EM ALUMÍNIO DE ABRIR TIPO VENEZIANA COM GUARNIÇÃO</t>
    </r>
    <r>
      <rPr>
        <sz val="9"/>
        <color rgb="FF000000"/>
        <rFont val="Times New Roman"/>
        <family val="1"/>
        <charset val="1"/>
      </rPr>
      <t xml:space="preserve">, FIXAÇÃO COM PARAFUSOS - FORNECIMENTO E INSTALAÇÃO. </t>
    </r>
    <r>
      <rPr>
        <b val="true"/>
        <sz val="9"/>
        <color rgb="FF000000"/>
        <rFont val="Times New Roman"/>
        <family val="1"/>
        <charset val="1"/>
      </rPr>
      <t xml:space="preserve">DIMENSÃO 0,70/1,30 METROS- BANHO</t>
    </r>
    <r>
      <rPr>
        <b val="true"/>
        <sz val="9"/>
        <color rgb="FFC9211E"/>
        <rFont val="Times New Roman"/>
        <family val="1"/>
        <charset val="1"/>
      </rPr>
      <t xml:space="preserve">.(10 UNID)</t>
    </r>
  </si>
  <si>
    <t xml:space="preserve">7.15</t>
  </si>
  <si>
    <r>
      <rPr>
        <b val="true"/>
        <sz val="9"/>
        <color rgb="FF000000"/>
        <rFont val="Times New Roman"/>
        <family val="1"/>
        <charset val="1"/>
      </rPr>
      <t xml:space="preserve"> PORTA EM ALUMÍNIO DE ABRIR TIPO VENEZIANA COM GUARNIÇÃO</t>
    </r>
    <r>
      <rPr>
        <sz val="9"/>
        <color rgb="FF000000"/>
        <rFont val="Times New Roman"/>
        <family val="1"/>
        <charset val="1"/>
      </rPr>
      <t xml:space="preserve">, FIXAÇÃO COM PARAFUSOS - FORNECIMENTO E INSTALAÇÃO. </t>
    </r>
    <r>
      <rPr>
        <b val="true"/>
        <sz val="9"/>
        <color rgb="FF000000"/>
        <rFont val="Times New Roman"/>
        <family val="1"/>
        <charset val="1"/>
      </rPr>
      <t xml:space="preserve">DIMENSÃO 0,70/2,10 METROS- BANHO</t>
    </r>
    <r>
      <rPr>
        <b val="true"/>
        <sz val="9"/>
        <color rgb="FFC9211E"/>
        <rFont val="Times New Roman"/>
        <family val="1"/>
        <charset val="1"/>
      </rPr>
      <t xml:space="preserve">.(2 UNID)</t>
    </r>
  </si>
  <si>
    <t xml:space="preserve">7.16</t>
  </si>
  <si>
    <r>
      <rPr>
        <sz val="9"/>
        <color rgb="FF000000"/>
        <rFont val="Times New Roman"/>
        <family val="1"/>
        <charset val="1"/>
      </rPr>
      <t xml:space="preserve"> </t>
    </r>
    <r>
      <rPr>
        <b val="true"/>
        <sz val="9"/>
        <color rgb="FF000000"/>
        <rFont val="Times New Roman"/>
        <family val="1"/>
        <charset val="1"/>
      </rPr>
      <t xml:space="preserve">KIT DE PORTA-PRONTA DE MADEIRA</t>
    </r>
    <r>
      <rPr>
        <sz val="9"/>
        <color rgb="FF000000"/>
        <rFont val="Times New Roman"/>
        <family val="1"/>
        <charset val="1"/>
      </rPr>
      <t xml:space="preserve"> EM ACABAMENTO MELAMÍNICO BRANCO, FOLHA PESADA OU SUPER PESADA, E BATENTE METÁLICO, 0,80X210CM, FIXAÇÃO COM ARGAMASSA, FORNECIMENTO E INSTALAÇÃO, </t>
    </r>
    <r>
      <rPr>
        <b val="true"/>
        <sz val="9"/>
        <color rgb="FF000000"/>
        <rFont val="Times New Roman"/>
        <family val="1"/>
        <charset val="1"/>
      </rPr>
      <t xml:space="preserve">DIVERSOS LUGARES.</t>
    </r>
  </si>
  <si>
    <t xml:space="preserve">unid</t>
  </si>
  <si>
    <t xml:space="preserve">7.17</t>
  </si>
  <si>
    <r>
      <rPr>
        <sz val="9"/>
        <color rgb="FF000000"/>
        <rFont val="Times New Roman"/>
        <family val="1"/>
        <charset val="1"/>
      </rPr>
      <t xml:space="preserve"> KIT DE PORTA-PRONTA ( </t>
    </r>
    <r>
      <rPr>
        <b val="true"/>
        <sz val="9"/>
        <color rgb="FF000000"/>
        <rFont val="Times New Roman"/>
        <family val="1"/>
        <charset val="1"/>
      </rPr>
      <t xml:space="preserve">DE CORRER</t>
    </r>
    <r>
      <rPr>
        <sz val="9"/>
        <color rgb="FF000000"/>
        <rFont val="Times New Roman"/>
        <family val="1"/>
        <charset val="1"/>
      </rPr>
      <t xml:space="preserve">) DE MADEIRA EM ACABAMENTO MELAMÍNICO BRANCO, FOLHA PESADA OU SUPER PESADA, E BATENTE METÁLICO, 0,80X210CM, FIXAÇÃO COM ARGAMASSA, FORNECIMENTO E INSTALAÇÃO, </t>
    </r>
    <r>
      <rPr>
        <b val="true"/>
        <sz val="9"/>
        <color rgb="FF000000"/>
        <rFont val="Times New Roman"/>
        <family val="1"/>
        <charset val="1"/>
      </rPr>
      <t xml:space="preserve">COZINHA E FRALDÁRIO(4).</t>
    </r>
  </si>
  <si>
    <t xml:space="preserve">7.18</t>
  </si>
  <si>
    <r>
      <rPr>
        <b val="true"/>
        <sz val="9"/>
        <color rgb="FF000000"/>
        <rFont val="Times New Roman"/>
        <family val="1"/>
        <charset val="1"/>
      </rPr>
      <t xml:space="preserve"> KIT DE PORTA-PRONTA DE MADEIRA</t>
    </r>
    <r>
      <rPr>
        <sz val="9"/>
        <color rgb="FF000000"/>
        <rFont val="Times New Roman"/>
        <family val="1"/>
        <charset val="1"/>
      </rPr>
      <t xml:space="preserve"> EM ACABAMENTO MELAMÍNICO BRANCO, FOLHA  PESADA OU SUPERPESADA, E BATENTE METÁLICO, 1.00X210CM, FIXAÇÃO COM ARGAMASSA. ,</t>
    </r>
    <r>
      <rPr>
        <b val="true"/>
        <sz val="9"/>
        <color rgb="FF000000"/>
        <rFont val="Times New Roman"/>
        <family val="1"/>
        <charset val="1"/>
      </rPr>
      <t xml:space="preserve"> BERÇARIO I, BERÇARIO II, MATERNAL I, JARDIN.</t>
    </r>
  </si>
  <si>
    <t xml:space="preserve">7.19</t>
  </si>
  <si>
    <r>
      <rPr>
        <sz val="9"/>
        <color rgb="FF000000"/>
        <rFont val="Times New Roman"/>
        <family val="1"/>
        <charset val="1"/>
      </rPr>
      <t xml:space="preserve"> </t>
    </r>
    <r>
      <rPr>
        <b val="true"/>
        <sz val="9"/>
        <color rgb="FF000000"/>
        <rFont val="Times New Roman"/>
        <family val="1"/>
        <charset val="1"/>
      </rPr>
      <t xml:space="preserve">KIT DE PORTA-PRONTA DE MADEIRA</t>
    </r>
    <r>
      <rPr>
        <sz val="9"/>
        <color rgb="FF000000"/>
        <rFont val="Times New Roman"/>
        <family val="1"/>
        <charset val="1"/>
      </rPr>
      <t xml:space="preserve"> EM ACABAMENTO MELAMÍNICO BRANCO, FOLHA  PESADA OU SUPERPESADA, E BATENTE METÁLICO, 0,80X210CM, FIXAÇÃO COM ARGAMASSA, </t>
    </r>
    <r>
      <rPr>
        <b val="true"/>
        <sz val="9"/>
        <color rgb="FF000000"/>
        <rFont val="Times New Roman"/>
        <family val="1"/>
        <charset val="1"/>
      </rPr>
      <t xml:space="preserve">PNE.</t>
    </r>
  </si>
  <si>
    <t xml:space="preserve">39620 INSUMO</t>
  </si>
  <si>
    <t xml:space="preserve">7.20</t>
  </si>
  <si>
    <t xml:space="preserve">BARRA ANTIPÂNICO DUPLA,PARA PORTA DE VIDRO, COR CINZA COM FECHADURA DE LADO OPOSTO</t>
  </si>
  <si>
    <t xml:space="preserve">7.21</t>
  </si>
  <si>
    <t xml:space="preserve">BARRA ANTIPÂNICO SIMPLES, PORTA DE VIDRO , COR  CINZA COM FECHADURA LADO OPOSTO</t>
  </si>
  <si>
    <t xml:space="preserve">8.0 COBERTURA</t>
  </si>
  <si>
    <t xml:space="preserve">8.1</t>
  </si>
  <si>
    <t xml:space="preserve"> FABRICAÇÃO E INSTALAÇÃO DE TESOURA INTEIRA EM MADEIRA NÃO APARELHADA, VÃO DE 4,15 M, PARA TELHA ONDULADA DE FIBROCIMENTO,METÁLICA</t>
  </si>
  <si>
    <t xml:space="preserve">unid.</t>
  </si>
  <si>
    <t xml:space="preserve">8.2</t>
  </si>
  <si>
    <t xml:space="preserve"> FABRICAÇÃO E INSTALAÇÃO DE TESOURA INTEIRA EM MADEIRA NÃO APARELHADA VÃO DE 12,90 M, PARA TELHA ONDULADA DE FIBROCIMENTO, METÁLICA </t>
  </si>
  <si>
    <t xml:space="preserve">8.3</t>
  </si>
  <si>
    <t xml:space="preserve"> FABRICAÇÃO E INSTALAÇÃO DE TESOURA INTEIRA EM MADEIRA NÃO APARELHADA VÃO DE 14,50 M, PARA TELHA ONDULADA DE FIBROCIMENTO, METÁLICA </t>
  </si>
  <si>
    <t xml:space="preserve">8.4</t>
  </si>
  <si>
    <t xml:space="preserve">FABRICAÇÃO E INSTALAÇÃO DE TESOURA INTEIRA EM MADEIRA NÃO APARELHADA, VÃO DE 6,15 M, PARA TELHA ONDULADA DE FIBROCIMENTO,METÁLICA</t>
  </si>
  <si>
    <t xml:space="preserve">92543</t>
  </si>
  <si>
    <t xml:space="preserve">8.5</t>
  </si>
  <si>
    <t xml:space="preserve">TRAMA DE MADEIRA COMPOSTA POR TERÇAS  PARA TELHADO C/ TELHA METÁLICA</t>
  </si>
  <si>
    <t xml:space="preserve">8.6</t>
  </si>
  <si>
    <t xml:space="preserve"> FABRICAÇÃO E INSTALAÇÃO DE TESOURA INTEIRA EM AÇO, VÃO DE 8 M, PARA TELHA ONDULADA DE FIBROCIMENTO, METÁLICA, PLÁSTICA OU TERMOACÚSTICA, INCLUSO IÇAMENTO, INCLUSO IÇAMENTO. AF_12/2015 </t>
  </si>
  <si>
    <t xml:space="preserve">8.7</t>
  </si>
  <si>
    <t xml:space="preserve">TRAMA DE AÇO COMPOSTA POR TERÇAS PARA TELHADOS DE ATÉ 2 ÁGUAS PARA TELHA ONDULADA DE FIBROCIMENTO, METÁLICA, PLÁSTICA OU TERMOACÚSTICA, INCLUSO TRANSPORTE VERTICAL</t>
  </si>
  <si>
    <t xml:space="preserve">8.8</t>
  </si>
  <si>
    <t xml:space="preserve">TELHAMENTO COM TELHA DE AÇO/ALUMÍNIO E = 0,5 MM, COM ATÉ 2 ÁGUAS, INCLUSO IÇAMENTO</t>
  </si>
  <si>
    <t xml:space="preserve">8.9</t>
  </si>
  <si>
    <t xml:space="preserve"> TELHAMENTO COM TELHA ONDULADA DE FIBRA DE VIDRO E = 0,6 MM, PARA TELHA  COM INCLINAÇÃO MAIOR QUE 10°, COM ATÉ 2 ÁGUAS, INCLUSO IÇAMENTO. A </t>
  </si>
  <si>
    <t xml:space="preserve">94229</t>
  </si>
  <si>
    <t xml:space="preserve">8.10</t>
  </si>
  <si>
    <t xml:space="preserve">CALHA EM CHAPA DE AÇO GALVANIZADA NUMERO 24, DESENVOLVIDA DE 100 CM, INCLUSO TRANSPORTE ( CALHA NO SAGUÃO)</t>
  </si>
  <si>
    <t xml:space="preserve">94228</t>
  </si>
  <si>
    <t xml:space="preserve">8.11</t>
  </si>
  <si>
    <t xml:space="preserve">CALHA EM CHAPA DE AÇO GALVANIZADA NUMERO 24, DESENVOLVIDA DE 100 CM, INCLUSO TRANSPORTE( DEMAIS CALHAS)</t>
  </si>
  <si>
    <t xml:space="preserve">101979</t>
  </si>
  <si>
    <t xml:space="preserve">8.12</t>
  </si>
  <si>
    <t xml:space="preserve">CHAPIM (RUFO CAPA) EM AÇO GALVANIZADO, CORTE 33. AF_11/2020 M </t>
  </si>
  <si>
    <t xml:space="preserve">94231</t>
  </si>
  <si>
    <t xml:space="preserve">8.13</t>
  </si>
  <si>
    <t xml:space="preserve">RUFO EM CHAPA DE AÇO GALVANIZADA Nº 24 CORTE 25 INCLUSO TRANSPORTE ( ENCONTRO OITÃO COM PLATIBANDA)</t>
  </si>
  <si>
    <t xml:space="preserve">8.14</t>
  </si>
  <si>
    <t xml:space="preserve">RUFO EM CHAPA DE AÇO GALVANIZADA Nº 24 CORTE 25 INCLUSO TRANSPORTE ( COM DOBRA, PARA CUMEEIRA)</t>
  </si>
  <si>
    <t xml:space="preserve">98555</t>
  </si>
  <si>
    <t xml:space="preserve">8.15</t>
  </si>
  <si>
    <t xml:space="preserve">IMPERMEABILIZAÇÃO DE SUPERFICIE COM ARGAMASSA POLIMÉRICA/MEMBRANA ACRILICO 3 DEMÃO( LAJE, VOLUME, MARQUIZE)</t>
  </si>
  <si>
    <t xml:space="preserve">9.0 REVESTIMENTO DE PAREDES</t>
  </si>
  <si>
    <t xml:space="preserve">9.1.REVESTIMENTO  INTERNO</t>
  </si>
  <si>
    <t xml:space="preserve">87879</t>
  </si>
  <si>
    <t xml:space="preserve">9.1.1</t>
  </si>
  <si>
    <t xml:space="preserve">CHAPISCO APLICADO EM ALVENARIAS E ESTRUTURAS DE CONCRETO, COM COLHER DE PEDREIRO. ARGAMASSA TRAÇO 1:3 COM PREPARO EM BETONEIRA 400L</t>
  </si>
  <si>
    <t xml:space="preserve">87531</t>
  </si>
  <si>
    <t xml:space="preserve">9.1.2</t>
  </si>
  <si>
    <t xml:space="preserve"> EMBOÇO, PARA RECEBIMENTO DE CERÂMICA, EM ARGAMASSA TRAÇO 1:2:8, PREPARO MECÂNICO COM BETONEIRA 400L, APLICADO MANUALMENTE EM FACES INTERNAS DE PAREDES, PARA AMBIENTE COM ÁREA ENTRE 5 </t>
  </si>
  <si>
    <t xml:space="preserve">PESQUISA</t>
  </si>
  <si>
    <t xml:space="preserve">9.1.3</t>
  </si>
  <si>
    <t xml:space="preserve">REBOCO INTERNO APLICADO EM ALVENARIA DE ESTRUTURAS DE CONCRETO COM DESEMPENO.</t>
  </si>
  <si>
    <t xml:space="preserve">87265</t>
  </si>
  <si>
    <t xml:space="preserve">9.1.4</t>
  </si>
  <si>
    <t xml:space="preserve">REVESTIMENTO CERÂMICO PARA PAREDES INTERNAS COM PLACAS TIPO ESMALTADA EXTRA DE DIMENSÕES 20X20 CM APLICADAS EM AMBIENTE DE ÁREA MAIOR QUE 5
 M² NA ALTURA INTEIRA DAS PAREDES. (BANHO MASC, FEM E PNE, FRALDÁRIO E BANHO VESTIÁRIO)</t>
  </si>
  <si>
    <t xml:space="preserve">9.1.5</t>
  </si>
  <si>
    <t xml:space="preserve">REVESTIMENTO CERÂMICO PARA PAREDES INTERNAS COM PLACAS TIPO ESMALTADA EXTRA DE DIMENSÕES 20X20 CM APLICADAS EM AMBIENTE DE ÁREA MAIOR QUE 5
 M² NA ALTURA INTEIRA DAS PAREDES. (LAVANDERIA , COZINHA, DESPENSA E REFEITÓRIO)</t>
  </si>
  <si>
    <t xml:space="preserve">9.2 REVESTIMENTO EXTERNO</t>
  </si>
  <si>
    <t xml:space="preserve">9.2.1</t>
  </si>
  <si>
    <t xml:space="preserve">9.2.2</t>
  </si>
  <si>
    <t xml:space="preserve">9.2.3</t>
  </si>
  <si>
    <t xml:space="preserve">REBOCO EXTERNO APLICADO EM ALVENARIA DE ESTRUTURAS DE CONCRETO COM DESEMPENO.</t>
  </si>
  <si>
    <t xml:space="preserve">10.0 FORRO</t>
  </si>
  <si>
    <t xml:space="preserve">10.1</t>
  </si>
  <si>
    <t xml:space="preserve">FORRO EM PLACAS DE GESSO, PARA AMBIENTES COMERCIAIS</t>
  </si>
  <si>
    <t xml:space="preserve">10.2</t>
  </si>
  <si>
    <t xml:space="preserve">APLICAÇÃO MANUAL DE GESSO DESEMPENADO EM TETO DE AMBIENTES </t>
  </si>
  <si>
    <t xml:space="preserve">87886</t>
  </si>
  <si>
    <t xml:space="preserve">10.3</t>
  </si>
  <si>
    <t xml:space="preserve">CHAPISCO APLICADO NO TETO, COM DESEMPENADEIRA (HALL ENT, ÀREA COB., SOLÀRIO E DETALHE FACHADA.</t>
  </si>
  <si>
    <t xml:space="preserve">90406</t>
  </si>
  <si>
    <t xml:space="preserve">10.4</t>
  </si>
  <si>
    <t xml:space="preserve"> MASSA ÚNICA, PARA RECEBIMENTO DE PINTURA, EM ARGAMASSA TRAÇO 1:2:8, PR 
EPARO MECÂNICO COM BETONEIRA 400L, APLICADA MANUALMENTE EM TETO, ESPES
SURA DE 20MM, COM EXECUÇÃO DE TALISCAS.(HALL ENT, ÀREA COB., SOLÀRIO E DETALHE FACHADA.</t>
  </si>
  <si>
    <t xml:space="preserve">10.5</t>
  </si>
  <si>
    <t xml:space="preserve">96117</t>
  </si>
  <si>
    <t xml:space="preserve">10.6</t>
  </si>
  <si>
    <t xml:space="preserve">FORRO EM MADEIRA PINUS, PARA AMBIENTES COMERCIAIS, INCLUSIVE ESTRUTURA E FIXAÇÂO</t>
  </si>
  <si>
    <t xml:space="preserve">96122</t>
  </si>
  <si>
    <t xml:space="preserve">10.7</t>
  </si>
  <si>
    <t xml:space="preserve"> ACABAMENTOS PARA FORRO (RODA-FORRO EM MADEIRA PINUS). </t>
  </si>
  <si>
    <t xml:space="preserve">11.0 PINTURA </t>
  </si>
  <si>
    <t xml:space="preserve">11.1 PINTURA PAREDE INTERNA E EXTERNA</t>
  </si>
  <si>
    <t xml:space="preserve">88485</t>
  </si>
  <si>
    <t xml:space="preserve">11.1.1</t>
  </si>
  <si>
    <t xml:space="preserve">APLICAÇÃO DE FUNDO SELADOR ACRÍLICO EM PAREDES, UMA DEMÃO. </t>
  </si>
  <si>
    <t xml:space="preserve">11..1.2</t>
  </si>
  <si>
    <t xml:space="preserve">APLICAÇÃO MANUAL DE PINTURA COM TINTA LÁTEX ACRÍLICA EM PAREDES, DUAS DEMÃOS( INTERNO E EXTERNO)</t>
  </si>
  <si>
    <t xml:space="preserve">100718</t>
  </si>
  <si>
    <t xml:space="preserve">11.1.3</t>
  </si>
  <si>
    <t xml:space="preserve">COLOCAÇÃO DE FITA PROTETORA PARA PINTURA</t>
  </si>
  <si>
    <t xml:space="preserve">102193</t>
  </si>
  <si>
    <t xml:space="preserve">11.2.5</t>
  </si>
  <si>
    <t xml:space="preserve">LIXAMENTO DE PAREDE PARA APLICAÇÃO DE FUNDO OU PINTURA. AF_01/2021 M2 CR 1,4 </t>
  </si>
  <si>
    <t xml:space="preserve">M²</t>
  </si>
  <si>
    <t xml:space="preserve">LIXAMENTO DE MADEIRA PARA APLICAÇÃO DE FUNDO OU PINTURA. AF_01/2021 M2 CR 1,4 </t>
  </si>
  <si>
    <t xml:space="preserve">102213</t>
  </si>
  <si>
    <t xml:space="preserve">11..1.4</t>
  </si>
  <si>
    <t xml:space="preserve">PINTURA VERNIZ (INCOLOR) ALQUÍDICO EM MADEIRA, USO INTERNO E EXTERNO ( RODA PÉ MADEIRA)</t>
  </si>
  <si>
    <t xml:space="preserve">11.2 PINTURA  TETO</t>
  </si>
  <si>
    <t xml:space="preserve">88496</t>
  </si>
  <si>
    <t xml:space="preserve">11.2.1</t>
  </si>
  <si>
    <t xml:space="preserve">APLICAÇÃO E LIXAMENTO DE MASSA LÁTEX EM TETO DUAS DEMÃO ( GESSO)</t>
  </si>
  <si>
    <t xml:space="preserve">11.2.2</t>
  </si>
  <si>
    <t xml:space="preserve">APLICAÇÃO E LIXAMENTO DE MASSA LÁTEX EM TETO DUAS DEMÃO ( LAJE: HALL DE ENTRADA, ÁREA COBERTA,SOLARIO)</t>
  </si>
  <si>
    <t xml:space="preserve">88484</t>
  </si>
  <si>
    <t xml:space="preserve">11.2.3</t>
  </si>
  <si>
    <t xml:space="preserve"> APLICAÇÃO DE FUNDO SELADOR ACRÍLICO EM TETO, UMA DEMÃO( GESSO, LAJE E DETALHE FACHADA)</t>
  </si>
  <si>
    <t xml:space="preserve">11.2.4</t>
  </si>
  <si>
    <r>
      <rPr>
        <sz val="9"/>
        <rFont val="Times New Roman"/>
        <family val="1"/>
        <charset val="1"/>
      </rPr>
      <t xml:space="preserve">APLICAÇÃO MANUAL DE PINTURA COM TINTA LÁTEX ACRÍLICA EM </t>
    </r>
    <r>
      <rPr>
        <sz val="9"/>
        <color rgb="FF000000"/>
        <rFont val="Times New Roman"/>
        <family val="1"/>
        <charset val="1"/>
      </rPr>
      <t xml:space="preserve">TETO, DUAS DEMÃOS ( GESSO E LAJE E DETALHE FACHADA) </t>
    </r>
  </si>
  <si>
    <t xml:space="preserve">11.2.6</t>
  </si>
  <si>
    <t xml:space="preserve">PINTURA VERNIZ (INCOLOR) ALQUÍDICO EM MADEIRA, USO INTERNO E EXTERNO( 2 DEMÃO- FORRO MADEIRA)</t>
  </si>
  <si>
    <t xml:space="preserve">11.2.7</t>
  </si>
  <si>
    <t xml:space="preserve">PINTURA VERNIZ (INCOLOR) ALQUÍDICO EM MADEIRA, USO INTERNO E EXTERNO ( RODA FORRO MADEIRA)</t>
  </si>
  <si>
    <t xml:space="preserve">12.0 PAVIMENTAÇÃO  INTERNA</t>
  </si>
  <si>
    <t xml:space="preserve">96624</t>
  </si>
  <si>
    <t xml:space="preserve">12.1</t>
  </si>
  <si>
    <t xml:space="preserve">LASTRO COM MATERIAL GRANULAR, APLICAÇÃO EM PISOS ESPESSURA 3 CM</t>
  </si>
  <si>
    <t xml:space="preserve">94991</t>
  </si>
  <si>
    <t xml:space="preserve">12.2</t>
  </si>
  <si>
    <t xml:space="preserve">EXECUÇÃO DE PASSEIO  PISO DE CONCRETO COM CONCRETO MOLDADO IN LOCO, USINADO, ACABAMENTO CONVENCIONAL, NÃO ARMADO.  (PISO INTERNO ESPESSURA 5 CM).</t>
  </si>
  <si>
    <t xml:space="preserve">87620</t>
  </si>
  <si>
    <t xml:space="preserve">12.3</t>
  </si>
  <si>
    <t xml:space="preserve">CONTRAPISO EM ARGAMASSA TRAÇO 1:4 (CIMENTO E AREIA), PREPARO MECÂNICO COM BETONEIRA 400 L, APLICADO EM ÁREAS SECAS SOBRE LAJE, ADERIDO, (ESPESSURA 2CM)</t>
  </si>
  <si>
    <t xml:space="preserve">87260</t>
  </si>
  <si>
    <t xml:space="preserve">12.4</t>
  </si>
  <si>
    <t xml:space="preserve">REVESTIMENTO CERÂMICO PARA PISO COM PLACAS TIPO PORCELANATO DE DIMENSÕES 45X45CM APLICADA EM AMBIENTES DE ÁREA MAIOR QUE 10 M2.( CONTEM ARGAMASSA AC III E REJUNTE).</t>
  </si>
  <si>
    <t xml:space="preserve">13.0 SOLEIRAS, PEITORIS, RODAPÉ,  BANCADAS (</t>
  </si>
  <si>
    <t xml:space="preserve">13.1</t>
  </si>
  <si>
    <t xml:space="preserve">PEITORIL LINEAR EM GRANITO L=17 CM COMPRIMENTO DE ATÉ 2M ASSENTADO COM ARGAMASSA 1;6 COM ADITIVO </t>
  </si>
  <si>
    <t xml:space="preserve">11795 INSUMO</t>
  </si>
  <si>
    <t xml:space="preserve">13.2</t>
  </si>
  <si>
    <t xml:space="preserve">GRANITO PARA OCULOS, POLIDO, TIPO ANDORINHA/ QUARTZ/ CASTELO/ CORUMBA –  (COZINHA E SECRETÁRIA).</t>
  </si>
  <si>
    <t xml:space="preserve">13.3</t>
  </si>
  <si>
    <t xml:space="preserve">SOLEIRA EM MÁRMORE, LARGURA 15 CM, ESPESSURA 2,0 CM. AF_09/2020 ( TODAS AS PORTAS</t>
  </si>
  <si>
    <t xml:space="preserve">13.4</t>
  </si>
  <si>
    <t xml:space="preserve">RODAPÉ EM MADEIRA, ALTURA 7CM, FIXADO COM COLA E PARAFUSOS. </t>
  </si>
  <si>
    <t xml:space="preserve">13.5</t>
  </si>
  <si>
    <t xml:space="preserve">RODAPÉ EM PORCELANATO, ALTURA 7CM, FIXADO COM COLA E PARAFUSOS. (ÁREA COBERTA, HALL DE ENTRADA E SOLÁRIO).</t>
  </si>
  <si>
    <t xml:space="preserve">13.6</t>
  </si>
  <si>
    <t xml:space="preserve">GRANITO , POLIDO, TIPO ANDORINHA/ QUARTZ/ CASTELO/ CORUMBA –  .(BANHEIRO E REFEITÓRIO)</t>
  </si>
  <si>
    <t xml:space="preserve">13.7</t>
  </si>
  <si>
    <t xml:space="preserve">GRANITO , POLIDO, TIPO ANDORINHA/ QUARTZ/ CASTELO/ CORUMBA –  .(COZINHA)</t>
  </si>
  <si>
    <t xml:space="preserve">GRANITO  POLIDO, TIPO ANDORINHA/ QUARTZ/ CASTELO/ CORUMBA –  FRALDÁRIO.( FRALDÁRIO 55 CM)</t>
  </si>
  <si>
    <t xml:space="preserve">13.8</t>
  </si>
  <si>
    <t xml:space="preserve">LAJE PRE-MOLDADA UNIDIRECIONAL, BIAPOIADA, LAJE BANCADA, ENCHIMENTO EM CERÂMICA VIGOTE CONVENCIONAL, ALTURA TOTAL DA LAJE ( EXCHIMENTO MAIS CAPA) BANCADA BANHO, REFEITORIO E FRALDÁRIO</t>
  </si>
  <si>
    <t xml:space="preserve">14.0 INSTALAÇÃO  HIDROSANITÁRIAS  ( EQUIPAMENTOS SANITARIOS)</t>
  </si>
  <si>
    <t xml:space="preserve">14.1</t>
  </si>
  <si>
    <t xml:space="preserve">ENGATE FLEXÍVEL EM INOX, 1/2 X 30CM - FORNECIMENTO E INSTALAÇÃO. ( VASO SANITARIO)</t>
  </si>
  <si>
    <t xml:space="preserve">uni</t>
  </si>
  <si>
    <t xml:space="preserve">14.2</t>
  </si>
  <si>
    <t xml:space="preserve">VASO SANITÁRIO INFANTIL LOUÇA BRANCA - FORNECIMENTO E INSTALACAO. AF_0 </t>
  </si>
  <si>
    <t xml:space="preserve">14.3</t>
  </si>
  <si>
    <t xml:space="preserve">VASO SANITÁRIO SIFONADO COM CAIXA ACOPLADA LOUÇA BRANCA - PADRÃO MÉDIO,INCLUSO ENGATE FLEXÍVEL EM METAL CROMADO, 1/2 X 40CM - FORNECIMENTO E INSTALAÇÃO. AF_01/2020</t>
  </si>
  <si>
    <t xml:space="preserve">14.4</t>
  </si>
  <si>
    <t xml:space="preserve">VASO SANITARIO SIFONADO CONVENCIONAL PARA PCD SEM FURO FRONTAL COM LOUÇA BRANCA SEM ASSENTO, INCLUSO CONJUNTO DE LIGAÇÃO PARA BACIA SANITÁRIA AJUSTÁVEL - FORNECIMENTO E INSTALAÇÃO</t>
  </si>
  <si>
    <t xml:space="preserve">14.5</t>
  </si>
  <si>
    <t xml:space="preserve">ASSENTO SANITÁRIO INFANTIL - FORNECIMENTO E INSTALACAO. AF_01/2020</t>
  </si>
  <si>
    <t xml:space="preserve">14.6</t>
  </si>
  <si>
    <t xml:space="preserve">ASSENTO SANITÁRIO CONVENCIONAL - FORNECIMENTO E INSTALACAO. AF_01/2020</t>
  </si>
  <si>
    <t xml:space="preserve">14.7</t>
  </si>
  <si>
    <t xml:space="preserve">LAVATÓRIO LOUÇA BRANCA SUSPENSO, 29,5 X 39CM OU EQUIVALENTE, PADRÃO POPULAR, INCLUSO SIFÃO FLEXÍVEL EM PVC, VÁLVULA E ENGATE FLEXÍVEL 30CM E M PLÁSTICO E TORNEIRA CROMADA DE MESA, PADRÃO POPULAR - FORNECIMENTO E INSTALAÇÃO</t>
  </si>
  <si>
    <t xml:space="preserve">14.8</t>
  </si>
  <si>
    <t xml:space="preserve">LAVATÓRIO LOUÇA BRANCA COM COLUNA, 45 X 55CM OU EQUIVALENTE, PADRÃO MÉDIO, INCLUSO SIFÃO TIPO GARRAFA, VÁLVULA E ENGATE FLEXÍVEL DE 40CM EM METAL CROMADO, COM TORNEIRA CROMADA DE MESA, PADRÃO MÉDIO - FORNECIMENTO E INSTALAÇÃO. AF_01/2020</t>
  </si>
  <si>
    <t xml:space="preserve">14.9</t>
  </si>
  <si>
    <t xml:space="preserve">BARRA DE APOIO RETA, EM ACO INOX POLIDO, COMPRIMENTO 80 CM, FIXADA NA PAREDE - FORNECIMENTO E INSTALAÇÃO</t>
  </si>
  <si>
    <t xml:space="preserve">14.10</t>
  </si>
  <si>
    <t xml:space="preserve">PAPELEIRA DE PAREDE EM METAL CROMADO SEM TAMPA, INCLUSO FIXAÇÃO</t>
  </si>
  <si>
    <t xml:space="preserve">14.11</t>
  </si>
  <si>
    <t xml:space="preserve">SABONETEIRA DE PAREDE EM METAL CROMADO, INCLUSO FIXAÇÃO. AF_01/2020</t>
  </si>
  <si>
    <t xml:space="preserve">14.12</t>
  </si>
  <si>
    <t xml:space="preserve">TANQUE DE MÁRMORE SINTÉTICO COM COLUNA, 22L OU EQUIVALENTE, INCLUSO SIFÃO FLEXÍVEL EM PVC, VÁLVULA PLÁSTICA E TORNEIRA DE METAL CROMADO PADRÃO POPULAR - FORNECIMENTO E INSTALAÇÃO. AF_01/2020</t>
  </si>
  <si>
    <t xml:space="preserve">14.13</t>
  </si>
  <si>
    <t xml:space="preserve">PORTA TOALHA ROSTO EM METAL CROMADO, TIPO ARGOLA, INCLUSO FIXAÇÃO. AF 01/2020</t>
  </si>
  <si>
    <t xml:space="preserve">11186- INSUMO</t>
  </si>
  <si>
    <t xml:space="preserve">14.14</t>
  </si>
  <si>
    <t xml:space="preserve">ESPELHO CRISTAL E = 4 MM ( 2X1)</t>
  </si>
  <si>
    <t xml:space="preserve">14.15</t>
  </si>
  <si>
    <t xml:space="preserve">TORNEIRA CROMADA TUBO MÓVEL, DE MESA, 1/2 OU 3/4, PARA PIA DE COZINA BERÇARIO I E II.</t>
  </si>
  <si>
    <t xml:space="preserve">14.16</t>
  </si>
  <si>
    <t xml:space="preserve">TORNEIRA CROMADA 1/2 OU 3/4 PARA EXTERNO, PADRÃO MÉDIO.</t>
  </si>
  <si>
    <t xml:space="preserve">14.17</t>
  </si>
  <si>
    <t xml:space="preserve">CAIXA ACOPLADA BRANCA 3,6 l PARA VASO SANITÁRIO INFANTIL</t>
  </si>
  <si>
    <t xml:space="preserve">14.18</t>
  </si>
  <si>
    <r>
      <rPr>
        <sz val="9"/>
        <rFont val="Times New Roman"/>
        <family val="1"/>
        <charset val="1"/>
      </rPr>
      <t xml:space="preserve">CUBA DE EMBUTIR DE AÇO INOXIDÁVEL MÉDIA, INCLUSO VÁLVULA TIPO AMERICANA EM METAL CROMADO E SIFÃO FLEXÍVEL EM PVC-FORNECIMENTO E INSTALAÇÃO</t>
    </r>
    <r>
      <rPr>
        <sz val="9"/>
        <color rgb="FF005BAB"/>
        <rFont val="Times New Roman"/>
        <family val="1"/>
        <charset val="1"/>
      </rPr>
      <t xml:space="preserve">. </t>
    </r>
    <r>
      <rPr>
        <sz val="9"/>
        <color rgb="FF000000"/>
        <rFont val="Times New Roman"/>
        <family val="1"/>
        <charset val="1"/>
      </rPr>
      <t xml:space="preserve">( COZINHA, BERÇARIO I, BERÇARIO 2)</t>
    </r>
  </si>
  <si>
    <t xml:space="preserve">15.0 INSTALAÇÕES  ESGOTO</t>
  </si>
  <si>
    <t xml:space="preserve">15.1</t>
  </si>
  <si>
    <t xml:space="preserve">RALO SIFONADO, PVC, DN 100 X 40 MM, JUNTA SOLDÁVEL, FORNECIDO E INSTALADO EM RAMAL DE DESCARGA OU EM RAMAL DE ESGOTO SANITÁRIO. AF_12/2014</t>
  </si>
  <si>
    <t xml:space="preserve">15.2</t>
  </si>
  <si>
    <t xml:space="preserve">(COMPOSIÇÃO REPRESENTATIVA) DO SERVIÇO DE INSTALAÇÃO DE TUBO DE PVC, SÉRIE NORMAL, ESGOTO PREDIAL, DN 40 MM (INSTALADO EM RAMAL DE DESCARGA OU RAMAL DE ESGOTO SANITÁRIO), INCLUSIVE CONEXÕES, CORTES E FIXAÇÕES, PARA PRÉDIOS. AF_10/2015</t>
  </si>
  <si>
    <t xml:space="preserve">15.3</t>
  </si>
  <si>
    <t xml:space="preserve">(COMPOSIÇÃO REPRESENTATIVA) DO SERVIÇO DE INSTALAÇÃO DE TUBO DE PVC, SÉRIE NORMAL, ESGOTO PREDIAL, DN 50 MM (INSTALADO EM RAMAL DE DESCARGA OU RAMAL DE ESGOTO SANITÁRIO), INCLUSIVE CONEXÕES, CORTES E FIXAÇÕES PARA, PRÉDIOS. AF_10/2015</t>
  </si>
  <si>
    <t xml:space="preserve">15.4</t>
  </si>
  <si>
    <t xml:space="preserve">(COMPOSIÇÃO REPRESENTATIVA) DO SERVIÇO DE INST. TUBO PVC, SÉRIE N, ESGOTO PREDIAL, DN 75 MM, (INST. EM RAMAL DE DESCARGA, RAMAL DE ESG. SANITÁRIO, PRUMADA DE ESG. SANITÁRIO OU VENTILAÇÃO), INCL. CONEXÕES, CORTES E FIXAÇÕES, P/ PRÉDIOS. AF_10/2015</t>
  </si>
  <si>
    <t xml:space="preserve">15.5</t>
  </si>
  <si>
    <t xml:space="preserve">(COMPOSIÇÃO REPRESENTATIVA) DO SERVIÇO DE INST. TUBO PVC, SÉRIE N, ESGOTO PREDIAL, 100 MM (INST. RAMAL DESCARGA, RAMAL DE ESG. SANIT., PRUMADA ESG. SANIT., VENTILAÇÃO OU SUB-COLETOR AÉREO), INCL. CONEXÕES E CORTES, FIXAÇÕES, P/ PRÉDIOS. AF_10/2015</t>
  </si>
  <si>
    <t xml:space="preserve">15.6</t>
  </si>
  <si>
    <t xml:space="preserve">CAIXA ENTERRADA HIDRÁULICA RETANGULAR EM ALVENARIA COM TIJOLOS CERÂMICOS MACIÇOS, DIMENSÕES INTERNAS: 0,4X0,4X0,4 M PARA REDE DE ESGOTO. AF_12/2020</t>
  </si>
  <si>
    <t xml:space="preserve">15.7</t>
  </si>
  <si>
    <t xml:space="preserve">CAIXA DE GORDURA SIMPLES CIRCULAR EM CONCRETO PRÉ MOLDADO, DIÂMETRO INTERNO 0,4 M, ALT. INTERNA 0,4 M .</t>
  </si>
  <si>
    <t xml:space="preserve">98060</t>
  </si>
  <si>
    <t xml:space="preserve">15.8</t>
  </si>
  <si>
    <t xml:space="preserve">FILTRO ANAERÓBIO CIRCULAR, EM CONCRETO PRÉ-MOLDADO, DIÂMETRO INTERNO = 2,38 M, ALTURA INTERNA = 1,50 M, VOLUME ÚTIL: 5338,6 L (PARA 34 CONTRIBUINTES). AF_12/2020</t>
  </si>
  <si>
    <t xml:space="preserve">15.9</t>
  </si>
  <si>
    <t xml:space="preserve">TANQUE SÉPTICO RETANGULAR, EM ALVENARIA COM TIJOLOS CERÂMICOS MACIÇOS, DIMENSÕES INTERNAS: 1,4 X 3,2 X 1,8 M, VOLUME ÚTIL: 6272 L (PARA 32 CONTRIBUINTES). AF_12/2020</t>
  </si>
  <si>
    <t xml:space="preserve">98081</t>
  </si>
  <si>
    <t xml:space="preserve">15.10</t>
  </si>
  <si>
    <t xml:space="preserve">SUMIDOURO RETANGULAR, EM ALVENARIA COM TIJOLOS CERÂMICOS MACIÇOS, DIMENSÕES INTERNAS: 1,6 X 5,8 X 3,0 M, ÁREA DE INFILTRAÇÃO: 50 M² (PARA 20 CONTRIBUINTES). AF_12/2020</t>
  </si>
  <si>
    <t xml:space="preserve">98078</t>
  </si>
  <si>
    <t xml:space="preserve">15.11</t>
  </si>
  <si>
    <t xml:space="preserve">SUMIDOURO RETANGULAR, EM ALVENARIA COM TIJOLOS CERÂMICOS MACIÇOS, DIMENSÕES INTERNAS: 0,8 X 1,4 X 3,0 M, ÁREA DE INFILTRAÇÃO: 13,2 M² (PARA 5 CONTRIBUINTES). AF_12/2020</t>
  </si>
  <si>
    <t xml:space="preserve">16.INSTALAÇÕES DE ÁGUA PLUVIAL</t>
  </si>
  <si>
    <t xml:space="preserve">16.1</t>
  </si>
  <si>
    <t xml:space="preserve">(COMPOSIÇÃO REPRESENTATIVA) DO SERVIÇO DE INSTALAÇÃO DE TUBOS DE PVC, SÉRIE R, ÁGUA PLUVIAL, DN 75 MM (INSTALADO EM RAMAL DE ENCAMINHAMENTO, OU CONDUTORES VERTICAIS), INCLUSIVE CONEXÕES, CORTE E FIXAÇÕES, PARA PRÉDIOS. AF_10/2015</t>
  </si>
  <si>
    <t xml:space="preserve">16.2</t>
  </si>
  <si>
    <t xml:space="preserve">(COMPOSIÇÃO REPRESENTATIVA) DO SERVIÇO DE INSTALAÇÃO DE TUBOS DE PVC, SÉRIE R, ÁGUA PLUVIAL, DN 100 MM (INSTALADO EM RAMAL DE ENCAMINHAMENTO, OU CONDUTORES VERTICAIS), INCLUSIVE CONEXÕES, CORTES E FIXAÇÕES, PARA PRÉDIOS. AF_10/2015</t>
  </si>
  <si>
    <t xml:space="preserve">16.3</t>
  </si>
  <si>
    <t xml:space="preserve">(COMPOSIÇÃO REPRESENTATIVA) DO SERVIÇO DE INSTALAÇÃO DE TUBOS DE PVC, SÉRIE R, ÁGUA PLUVIAL, DN 150 MM (INSTALADO EM CONDUTORES VERTICAIS), INCLUSIVE CONEXÕES, CORTES E FIXAÇÕES, PARA PRÉDIOS. AF_10/2015</t>
  </si>
  <si>
    <t xml:space="preserve">99253</t>
  </si>
  <si>
    <t xml:space="preserve">16.4</t>
  </si>
  <si>
    <t xml:space="preserve">CAIXA ENTERRADA HIDRÁULICA RETANGULAR EM ALVENARIA COM TIJOLOS CERÂMICOS MACIÇOS, DIMENSÕES INTERNAS: 0,6X0,6X0,6 M PARA REDE DE DRENAGEM. AF_12/2020</t>
  </si>
  <si>
    <t xml:space="preserve">16.5</t>
  </si>
  <si>
    <t xml:space="preserve">TUBO DE CONCRETO PARA REDES COLETORAS DE ESGOTO SANITÁRIO, DIÂMETRO DE 300 MM, JUNTA ELÁSTICA, INSTALADO EM LOCAL COM BAIXO NÍVEL DE INTERFERÊNCIAS - FORNECIMENTO E ASSENTAMENTO. AF_12/2015</t>
  </si>
  <si>
    <t xml:space="preserve">7778 INSUMO</t>
  </si>
  <si>
    <t xml:space="preserve">16.6</t>
  </si>
  <si>
    <t xml:space="preserve">TUBO DE CONCRETO SIMPLES PARA AGUAS PLUVIAIS, CLASSE PS1, COM ENCAIXE PONTA E BOLSA DIAMETRO NOMINAL DE 200MM</t>
  </si>
  <si>
    <t xml:space="preserve">16.7</t>
  </si>
  <si>
    <t xml:space="preserve">ASSENTAMENTO DE TUBO DE CONCRETO PARA REDES COLETORAS DE ÁGUAS PLUVIAIS, DIÂMETRO DE 200 MM, JUNTA RÍGIDA, INSTALADO EM LOCAL COM BAIXO NÍVEL DE INTERFERÊNCIAS (NÃO INCLUI FORNECIMENTO). AF_12/2015</t>
  </si>
  <si>
    <t xml:space="preserve">17.0 INSTALAÇÕES AGUA FRIA</t>
  </si>
  <si>
    <t xml:space="preserve">17.1</t>
  </si>
  <si>
    <r>
      <rPr>
        <sz val="9"/>
        <rFont val="Times New Roman"/>
        <family val="1"/>
        <charset val="1"/>
      </rPr>
      <t xml:space="preserve">(COMPOSIÇÃO REPRESENTATIVA) DO SERVIÇO DE INSTALAÇÃO DE TUBOS DE PVC, SOLDÁVEL, ÁGUA FRIA, DN 20 MM (INSTALADO EM RAMAL, SUB-RAMAL OU RAMAL DE DISTRIBUIÇÃO), INCLUSIVE CONEXÕES, CORTES E FIXAÇÕES, PARA PRÉDIOS. AF_10/2015 ( </t>
    </r>
    <r>
      <rPr>
        <b val="true"/>
        <sz val="9"/>
        <rFont val="Times New Roman"/>
        <family val="1"/>
        <charset val="1"/>
      </rPr>
      <t xml:space="preserve">PARA DRENO DO AR</t>
    </r>
    <r>
      <rPr>
        <sz val="9"/>
        <rFont val="Times New Roman"/>
        <family val="1"/>
        <charset val="1"/>
      </rPr>
      <t xml:space="preserve">)</t>
    </r>
  </si>
  <si>
    <t xml:space="preserve">95635</t>
  </si>
  <si>
    <t xml:space="preserve">17.2</t>
  </si>
  <si>
    <t xml:space="preserve">KIT CAVALETE PARA MEDIÇÃO DE ÁGUA - ENTRADA PRINCIPAL, EM PVC SOLDÁVEL DN 25 (¾")   FORNECIMENTO E INSTALAÇÃO (EXCLUSIVE HIDRÔMETRO). AF_11/2016</t>
  </si>
  <si>
    <t xml:space="preserve">89987</t>
  </si>
  <si>
    <t xml:space="preserve">17.3</t>
  </si>
  <si>
    <t xml:space="preserve">REGISTRO DE GAVETA BRUTO, LATÃO, ROSCÁVEL, 3/4", COM ACABAMENTO E CANOPLA CROMADOS. FORNECIDO E INSTALADO EM RAMAL DE ÁGUA. AF_12/2014</t>
  </si>
  <si>
    <t xml:space="preserve">91786</t>
  </si>
  <si>
    <t xml:space="preserve">17.4</t>
  </si>
  <si>
    <t xml:space="preserve">(COMPOSIÇÃO REPRESENTATIVA) DO SERVIÇO DE INSTALAÇÃO TUBOS DE PVC, SOLDÁVEL, ÁGUA FRIA, DN 32 MM (INSTALADO EM RAMAL, SUB-RAMAL, RAMAL DE DISTRIBUIÇÃO OU PRUMADA), INCLUSIVE CONEXÕES, CORTES E FIXAÇÕES, PARA PRÉDIOS. AF_10/2015</t>
  </si>
  <si>
    <t xml:space="preserve">91787</t>
  </si>
  <si>
    <t xml:space="preserve">17.5</t>
  </si>
  <si>
    <t xml:space="preserve">(COMPOSIÇÃO REPRESENTATIVA) DO SERVIÇO DE INSTALAÇÃO DE TUBOS DE PVC, SOLDÁVEL, ÁGUA FRIA, DN 40 MM (INSTALADO EM PRUMADA), INCLUSIVE CONEXÕES, CORTES E FIXAÇÕES, PARA PRÉDIOS. AF_10/2015</t>
  </si>
  <si>
    <t xml:space="preserve">91785</t>
  </si>
  <si>
    <t xml:space="preserve">17.6</t>
  </si>
  <si>
    <t xml:space="preserve">(COMPOSIÇÃO REPRESENTATIVA) DO SERVIÇO DE INSTALAÇÃO DE TUBOS DE PVC, SOLDÁVEL, ÁGUA FRIA, DN 25 MM (INSTALADO EM RAMAL, SUB-RAMAL, RAMAL DE DISTRIBUIÇÃO OU PRUMADA), INCLUSIVE CONEXÕES, CORTES E FIXAÇÕES, PARA PRÉDIOS. AF_10/2015</t>
  </si>
  <si>
    <t xml:space="preserve">M</t>
  </si>
  <si>
    <t xml:space="preserve">91784</t>
  </si>
  <si>
    <t xml:space="preserve">17.7</t>
  </si>
  <si>
    <t xml:space="preserve">(COMPOSIÇÃO REPRESENTATIVA) DO SERVIÇO DE INSTALAÇÃO DE TUBOS DE PVC, SOLDÁVEL, ÁGUA FRIA, DN 20 MM (INSTALADO EM RAMAL, SUB-RAMAL OU RAMAL DE DISTRIBUIÇÃO), INCLUSIVE CONEXÕES, CORTES E FIXAÇÕES, PARA PRÉDIOS. AF_10/2015</t>
  </si>
  <si>
    <t xml:space="preserve">90443</t>
  </si>
  <si>
    <t xml:space="preserve">17.8</t>
  </si>
  <si>
    <t xml:space="preserve">RASGO EM ALVENARIA PARA RAMAIS/ DISTRIBUIÇÃO COM DIAMETROS MENORES OU IGUAIS A 40 MM. AF_05/2015</t>
  </si>
  <si>
    <t xml:space="preserve">90444</t>
  </si>
  <si>
    <t xml:space="preserve">17.9</t>
  </si>
  <si>
    <t xml:space="preserve">RASGO EM CONTRAPISO PARA RAMAIS/ DISTRIBUIÇÃO COM DIÂMETROS MENORES OU IGUAIS A 40 MM. AF_05/2015</t>
  </si>
  <si>
    <t xml:space="preserve">INS. 11868</t>
  </si>
  <si>
    <t xml:space="preserve">17.10</t>
  </si>
  <si>
    <t xml:space="preserve">CAIXA D'AGUA FIBRA DE VIDRO PARA 1000 LITROS, COM TAMPA</t>
  </si>
  <si>
    <t xml:space="preserve">  unid</t>
  </si>
  <si>
    <t xml:space="preserve">INS. 11871</t>
  </si>
  <si>
    <t xml:space="preserve">17.11</t>
  </si>
  <si>
    <t xml:space="preserve">CAIXA D'AGUA DE FIBRA DE VIDRO, PARA 500 LITROS, COM TAMPA</t>
  </si>
  <si>
    <t xml:space="preserve">KIT INSTALAÇÃO PARA RESERVATORIO COMPLETO</t>
  </si>
  <si>
    <t xml:space="preserve">18.0 INSTALAÇÃO ELÉTRICA</t>
  </si>
  <si>
    <t xml:space="preserve">91937</t>
  </si>
  <si>
    <t xml:space="preserve">18.1</t>
  </si>
  <si>
    <t xml:space="preserve">CAIXA OCTOGONAL 3" X 3", PVC, INSTALADA EM LAJE - FORNECIMENTO E INSTALAÇÃO</t>
  </si>
  <si>
    <t xml:space="preserve">98111</t>
  </si>
  <si>
    <t xml:space="preserve">18.2</t>
  </si>
  <si>
    <t xml:space="preserve">CAIXA DE INSPEÇÃO PARA ATERRAMENTO, CIRCULAR, EM POLIETILENO, DIÂMETRO 300 mm</t>
  </si>
  <si>
    <t xml:space="preserve">101881</t>
  </si>
  <si>
    <t xml:space="preserve">18.3</t>
  </si>
  <si>
    <t xml:space="preserve">QUADRO DE DISTRIBUIÇÃO DE ENERGIA EM CHAPA DE AÇO GALVANIZADO, DE EMBUTIR COM BARRAMENTO TRIFÁSICO, PARA 40 DISJUNTORES DIN 100A - FORNECIMENTO E INSTALAÇÃO.</t>
  </si>
  <si>
    <t xml:space="preserve">91941</t>
  </si>
  <si>
    <t xml:space="preserve">18.4</t>
  </si>
  <si>
    <t xml:space="preserve">CAIXA RETANGULAR 4" X 2" BAIXA (0,30 M DO PISO), PVC, INSTALADA EM PAREDE - FORNECIMENTO E INSTALAÇÃO</t>
  </si>
  <si>
    <t xml:space="preserve">93054</t>
  </si>
  <si>
    <t xml:space="preserve">18.5</t>
  </si>
  <si>
    <t xml:space="preserve">CONECTOR EM BRONZE/LATÃO, DN 22 MM X 3/4” SEM ANEL DE SOLDA X ROSCA F, INSTALADO EM PRUMADA FORNECIMENTO E INSTALAÇAO (P/ATERRAMENTO TERRA)</t>
  </si>
  <si>
    <t xml:space="preserve">93655</t>
  </si>
  <si>
    <t xml:space="preserve">18.6</t>
  </si>
  <si>
    <t xml:space="preserve">DISJUNTOR TIPO DIN/IEC. MONOP.20 A</t>
  </si>
  <si>
    <t xml:space="preserve">93653</t>
  </si>
  <si>
    <t xml:space="preserve">18.7</t>
  </si>
  <si>
    <t xml:space="preserve">DISJUNTOR TIPO DIN/IEC. MONOP.10 A</t>
  </si>
  <si>
    <t xml:space="preserve">93657</t>
  </si>
  <si>
    <t xml:space="preserve">18.8</t>
  </si>
  <si>
    <t xml:space="preserve">DISJUNTOR TIPO DIN/IEC. MONOP.32 A</t>
  </si>
  <si>
    <t xml:space="preserve">93662</t>
  </si>
  <si>
    <t xml:space="preserve">18.9</t>
  </si>
  <si>
    <t xml:space="preserve">DISJUNTOR BIPOLAR (DR) TIPO DIN, CORRENTE NOMINAL DE 20A - FORNECIMENTO E INSTALAÇÃO</t>
  </si>
  <si>
    <t xml:space="preserve">91842</t>
  </si>
  <si>
    <t xml:space="preserve">18.10</t>
  </si>
  <si>
    <t xml:space="preserve">ELETRODUTO FLEXÍVEL CORRUGADO, PVC, DN 20 MM (1/2"), PARA CIRCUITOS TERMINAIS, INSTALADO EM LAJE - FORNECIMENTO E INSTALAÇÃO</t>
  </si>
  <si>
    <t xml:space="preserve">18.11</t>
  </si>
  <si>
    <t xml:space="preserve">91852</t>
  </si>
  <si>
    <t xml:space="preserve">18.12</t>
  </si>
  <si>
    <t xml:space="preserve">ELETRODUTO FLEXÍVEL CORRUGADO, PVC, DN 20 MM (1/2"), PARA CIRCUITOS TERMINAIS, INSTALADO EM PAREDE - FORNECIMENTO E INSTALAÇÃO</t>
  </si>
  <si>
    <t xml:space="preserve">91850</t>
  </si>
  <si>
    <t xml:space="preserve">18.13</t>
  </si>
  <si>
    <t xml:space="preserve">ELETRODUTO FLEXÍVEL CORRUGADO, PEAD, DN 40 MM (1 1/4"), PARA CIRCUITOS TERMINAIS  - FORNECIMENTO E INSTALAÇÃO</t>
  </si>
  <si>
    <t xml:space="preserve">90447</t>
  </si>
  <si>
    <t xml:space="preserve">18.14</t>
  </si>
  <si>
    <t xml:space="preserve">RASGO EM ALVENARIA PARA ELETRODUTOS COM DIAMETROS MENORES OU IGUAIS A 40 MM</t>
  </si>
  <si>
    <t xml:space="preserve">90456</t>
  </si>
  <si>
    <t xml:space="preserve">18.15</t>
  </si>
  <si>
    <t xml:space="preserve">QUEBRA EM ALVENARIA PARA INSTALAÇÃO DE CAIXA DE TOMADA (4X4 OU 4X2).</t>
  </si>
  <si>
    <t xml:space="preserve">91926</t>
  </si>
  <si>
    <t xml:space="preserve">18.16</t>
  </si>
  <si>
    <t xml:space="preserve">CABO DE COBRE FLEXÍVEL ISOLADO, 2,5 MM², ANTI-CHAMA 450/750 V, PARA CIRCUITOS TERMINAIS (cores preta, azul e verde) - FORNECIMENTO E INSTALAÇÃO</t>
  </si>
  <si>
    <t xml:space="preserve">91925</t>
  </si>
  <si>
    <t xml:space="preserve">18.17</t>
  </si>
  <si>
    <t xml:space="preserve">CABO DE COBRE FLEXÍVEL ISOLADO, 1,5 MM², ANTI-CHAMA 450/750 V, PARA CIRCUITOS TERMINAIS (cores preta, branco, azul e verde) - FORNECIMENTO E INSTALAÇÃO</t>
  </si>
  <si>
    <t xml:space="preserve">91939</t>
  </si>
  <si>
    <t xml:space="preserve">18.18</t>
  </si>
  <si>
    <t xml:space="preserve">CAIXA RETANGULAR 4” X 2” ( 2 M) PISO</t>
  </si>
  <si>
    <t xml:space="preserve">91940</t>
  </si>
  <si>
    <t xml:space="preserve">18.19</t>
  </si>
  <si>
    <t xml:space="preserve">CAIXA RETANGULAR 4” X 2” ( 1,30) PISO</t>
  </si>
  <si>
    <t xml:space="preserve">18.20</t>
  </si>
  <si>
    <t xml:space="preserve">CAIXA RETANGULAR 4” X 2” (0,30) PISO</t>
  </si>
  <si>
    <t xml:space="preserve">92981</t>
  </si>
  <si>
    <t xml:space="preserve">18.21</t>
  </si>
  <si>
    <t xml:space="preserve">CABO DE COBRE FLEXÍVEL ISOLADO PP, 16 MM², ANTI-CHAMA 450/750 V, PARA DISTRIBUIÇÃO - FORNECIMENTO E INSTALAÇÃO</t>
  </si>
  <si>
    <t xml:space="preserve">96985</t>
  </si>
  <si>
    <t xml:space="preserve">18.22</t>
  </si>
  <si>
    <t xml:space="preserve">HASTE DE ATERRAMENTO 5/8 PARA SPDA - FORNECIMENTO E INSTALAÇÃO.</t>
  </si>
  <si>
    <t xml:space="preserve">91952</t>
  </si>
  <si>
    <t xml:space="preserve">18.23</t>
  </si>
  <si>
    <t xml:space="preserve">INTERRUPTOR SIMPLES (1 MÓDULO), 10A/250V, INCLUINDO SUPORTE E PLACA - FORNECIMENTO E INSTALAÇÃO.</t>
  </si>
  <si>
    <t xml:space="preserve">91959</t>
  </si>
  <si>
    <t xml:space="preserve">18.24</t>
  </si>
  <si>
    <t xml:space="preserve">INTERRUPTOR SIMPLES (2 MÓDULOS), 10A/250V, INCLUINDO SUPORTE E PLACA- FORNECIMENTO E INSTALAÇÃO</t>
  </si>
  <si>
    <t xml:space="preserve">91967</t>
  </si>
  <si>
    <t xml:space="preserve">18.25</t>
  </si>
  <si>
    <t xml:space="preserve">INTERRUPTOR SIMPLES (3 MÓDULOS), 10A/250V, INCLUINDO SUPORTE E PLACA - FORNECIMENTO E INSTALAÇÃO.</t>
  </si>
  <si>
    <t xml:space="preserve">18.26</t>
  </si>
  <si>
    <t xml:space="preserve">LUMINÁRIA TIPO PENDENTE PRISMÁTICA, COM 1 LÂMPADA FLUORESCENTE DE 15 W, SEM REATOR - FORNECIMENTO E INSTALAÇÃO.</t>
  </si>
  <si>
    <t xml:space="preserve">18.27</t>
  </si>
  <si>
    <t xml:space="preserve">LUMINÁRIA TIPO PAINEL LED, DE SOBREPOR  18 W/220 V, 5000 K- FORNECIMENTO E INSTALAÇÃO</t>
  </si>
  <si>
    <t xml:space="preserve">100902</t>
  </si>
  <si>
    <t xml:space="preserve">18.28</t>
  </si>
  <si>
    <t xml:space="preserve">LÂMPADA BULBO LED DE 9/10 W, BASE G13 - FORNECIMENTO E INSTALAÇÃO. </t>
  </si>
  <si>
    <t xml:space="preserve">92001</t>
  </si>
  <si>
    <t xml:space="preserve">18.29</t>
  </si>
  <si>
    <t xml:space="preserve">TOMADA BAIXA DE EMBUTIR (1 MÓDULO), 2P+T 20 A, INCLUINDO SUPORTE E PLACA FORNECIMENTO E INSTALAÇÃO</t>
  </si>
  <si>
    <t xml:space="preserve">98308</t>
  </si>
  <si>
    <t xml:space="preserve">18.30</t>
  </si>
  <si>
    <t xml:space="preserve">TOMADA PARA TELEFONE RJ11 - FORNECIMENTO E INSTALAÇÃO</t>
  </si>
  <si>
    <t xml:space="preserve">93144</t>
  </si>
  <si>
    <t xml:space="preserve">18.31</t>
  </si>
  <si>
    <t xml:space="preserve">PONTO DE UTILIZAÇÃO DE EQUIPAMENTOS ELÉTRICOS, RESIDENCIAL, INCLUINDO SUPORTE E PLACA, CAIXA ELÉTRICA, ELETRODUTO, CABO, RASGO, QUEBRA E CHU</t>
  </si>
  <si>
    <t xml:space="preserve">100860</t>
  </si>
  <si>
    <t xml:space="preserve">18.32</t>
  </si>
  <si>
    <t xml:space="preserve">CHUVEIRO ELÉTRICO COMUM/DUCHA HIGIÊNICA/TORNEIRA ELÉTRICA CORPO PLÁSTICO FORNECIMENTO E INSTALAÇÃO.</t>
  </si>
  <si>
    <t xml:space="preserve">98301</t>
  </si>
  <si>
    <t xml:space="preserve">18.33</t>
  </si>
  <si>
    <t xml:space="preserve">PATCH PANEL, 24 PORTAS, CATEGORIA 5E, COM RACKS DE 19" E 1 U DE ALTURA</t>
  </si>
  <si>
    <t xml:space="preserve">conj.</t>
  </si>
  <si>
    <t xml:space="preserve">98294</t>
  </si>
  <si>
    <t xml:space="preserve">18.34</t>
  </si>
  <si>
    <t xml:space="preserve">CABO ELETRÔNICO CATEGORIA 5E, INSTALADO EM EDIFICAÇÃO RESIDENCIAL</t>
  </si>
  <si>
    <t xml:space="preserve">18.35</t>
  </si>
  <si>
    <t xml:space="preserve">EXAUSTOR AR COM MOTOR ELÉTRICO MONOFÁSICO, POTÊNCIA 1/3 HP/220 V 30 CM</t>
  </si>
  <si>
    <t xml:space="preserve">91862</t>
  </si>
  <si>
    <t xml:space="preserve">18.36</t>
  </si>
  <si>
    <t xml:space="preserve">ELETRODUTO RÍGIDO ROSCÁVEL, PVC, DN 20 MM (1/2"), PARA CIRCUITOS TERMI bNAIS, INSTALADO EM FORRO - FORNECIMENTO E INSTALAÇÃO.</t>
  </si>
  <si>
    <t xml:space="preserve">18.37</t>
  </si>
  <si>
    <t xml:space="preserve">19.0 CALÇADA  EXTERNA </t>
  </si>
  <si>
    <t xml:space="preserve">96621</t>
  </si>
  <si>
    <t xml:space="preserve">19.1</t>
  </si>
  <si>
    <t xml:space="preserve">94993</t>
  </si>
  <si>
    <t xml:space="preserve">19.2</t>
  </si>
  <si>
    <t xml:space="preserve">EXECUÇÃO  PISO DE CONCRETO  ACABAMENTO CONVENCIONAL, ESPESSURA 6 CM  USINADO.</t>
  </si>
  <si>
    <t xml:space="preserve">19.3</t>
  </si>
  <si>
    <t xml:space="preserve">REVESTIMENTO  PARA PISO COM PLACAS TIPO CONCRETO DE DIMENSÕES 45X45CM APLICADA SOBRE CONTRA PISO</t>
  </si>
  <si>
    <t xml:space="preserve">101159</t>
  </si>
  <si>
    <t xml:space="preserve">19.4</t>
  </si>
  <si>
    <t xml:space="preserve">ALVENARIA DE VEDAÇÃO DE BLOCOS CERÂMICOS MACIÇOS DE 5X10X20CM (ESPESSURA 10CM) E ARGAMASSA DE ASSENTAMENTO COM PREPARO EM BETONEIRA. AF_05/2020</t>
  </si>
  <si>
    <t xml:space="preserve">19.5</t>
  </si>
  <si>
    <t xml:space="preserve">19.6</t>
  </si>
  <si>
    <t xml:space="preserve">EMBOÇO OU MASSA ÚNICA EM ARGAMASSA TRAÇO 1:2:8, PREPARO MANUAL, APLICADA MANUALMENTE EM PANOS CEGOS DE FACHADA (SEM PRESENÇA DE VÃOS), ESPESSURA DE 35 MM. AF_06/2014</t>
  </si>
  <si>
    <t xml:space="preserve">19.7</t>
  </si>
  <si>
    <t xml:space="preserve">102489</t>
  </si>
  <si>
    <t xml:space="preserve">19.8</t>
  </si>
  <si>
    <t xml:space="preserve">PINTURA HIDROFUGANTE COM SILICONE, APLICAÇÃO MANUAL, 2 DEMÃOS.</t>
  </si>
  <si>
    <t xml:space="preserve">20.0 RAMPA</t>
  </si>
  <si>
    <t xml:space="preserve">20.1</t>
  </si>
  <si>
    <t xml:space="preserve">LASTRO COM MATERIAL GRANULAR, APLICAÇÃO EM PISOS ESPESSURA 5 CM</t>
  </si>
  <si>
    <t xml:space="preserve">94992</t>
  </si>
  <si>
    <t xml:space="preserve">20.2</t>
  </si>
  <si>
    <t xml:space="preserve">EXECUÇÃO DE  CALÇADA COM CONCRETO MOLDADO IN LOCO, FEITO EM OBRA, ACABAMENTO CONVENCIONAL, ARMADO ESPESSURA 6 CM ( RAMPA)</t>
  </si>
  <si>
    <t xml:space="preserve">20.3</t>
  </si>
  <si>
    <t xml:space="preserve">21.0 PASSEIO</t>
  </si>
  <si>
    <t xml:space="preserve">21.1</t>
  </si>
  <si>
    <t xml:space="preserve">21.3</t>
  </si>
  <si>
    <t xml:space="preserve">EXECUÇÃO DE  CALÇADA COM CONCRETO MOLDADO IN LOCO, FEITO EM OBRA, ACABAMENTO CONVENCIONAL, ARMADO ESPESSURA 6 CM ( CALÇADA NAS LATERAIS E FUNDOS DA CONSTRUÇÃO)</t>
  </si>
  <si>
    <t xml:space="preserve">21.4</t>
  </si>
  <si>
    <t xml:space="preserve">22.0 MURO FRONTAL</t>
  </si>
  <si>
    <t xml:space="preserve">22.1</t>
  </si>
  <si>
    <t xml:space="preserve">LOCAÇÃO DE PONTO PARA REFERÊNCIA TOPOGRÁFICA.</t>
  </si>
  <si>
    <t xml:space="preserve">22.2</t>
  </si>
  <si>
    <t xml:space="preserve">22.3</t>
  </si>
  <si>
    <t xml:space="preserve">ESCAVAÇÃO MECANIZADA SAPATA, SEM PREVISÃO DE FORMA COM RETROESCAVADEIRA.( SAP. ISOLADA E SAPATA RABICHO)</t>
  </si>
  <si>
    <t xml:space="preserve">22.4</t>
  </si>
  <si>
    <t xml:space="preserve"> CONCRETO CICLÓPICO FCK = 15MPA, 30% PEDRA DE MÃO EM VOLUME REAL, INCLUSIVE LANÇAMENTO(SAPATA CORRIDA E SAPATA ISOLADA E SAPATA RABICHO)</t>
  </si>
  <si>
    <t xml:space="preserve">22.5</t>
  </si>
  <si>
    <t xml:space="preserve">22.6</t>
  </si>
  <si>
    <t xml:space="preserve">22.7</t>
  </si>
  <si>
    <t xml:space="preserve">FABRICAÇÃO, DE FORMA PARA VIGAS, EM CHAPA DE MADEIRA COMPENSADA RESINADA</t>
  </si>
  <si>
    <t xml:space="preserve">22.8</t>
  </si>
  <si>
    <t xml:space="preserve">22.9</t>
  </si>
  <si>
    <t xml:space="preserve">22.10</t>
  </si>
  <si>
    <t xml:space="preserve">FABRICAÇÃO DE FORMA PARA PILARES E ESTRUTURAS SIMILARES EM CHAPA DE MADEIRA COMPENSADA RESINADA PILARES E RABICHO</t>
  </si>
  <si>
    <t xml:space="preserve">22.11</t>
  </si>
  <si>
    <t xml:space="preserve">22.12</t>
  </si>
  <si>
    <t xml:space="preserve">ARMAÇÃO DE PILAR DE UMA ESTRUTURA CONVENCIONAL DE CONCRETO ARMADO EM UMA EDIFICAÇÃO TÉRREA OU SOBRADO UTILIZANDO AÇO CA-50 DE 10 MM -MONTAGEM</t>
  </si>
  <si>
    <t xml:space="preserve">22.13</t>
  </si>
  <si>
    <t xml:space="preserve">ARMAÇÃO DE PILAR  DE UMA ESTRUTURA CONVENCIONAL DE CONCRETO ARMADO EM UMA EDIFICAÇÃO TÉRREA OU SOBRADO UTILIZANDO AÇO CA-50 DE 8 MM -MONTAGEM</t>
  </si>
  <si>
    <t xml:space="preserve">22.14</t>
  </si>
  <si>
    <t xml:space="preserve"> CONCRETAGEM DE PILARES FCK 25 MPA COM USO DE BOMBA EM EDIFICAÇÃO.</t>
  </si>
  <si>
    <t xml:space="preserve">22.15</t>
  </si>
  <si>
    <t xml:space="preserve">ALVENARIA DE VEDAÇÃO DE BLOCOS CERÂMICOS MACIÇOS DE 5X10X20CM E ARAGAMASSA DE ASSENTAMENTO COM PREPARO EM BETONEIRA</t>
  </si>
  <si>
    <t xml:space="preserve">22.16</t>
  </si>
  <si>
    <t xml:space="preserve">22.17</t>
  </si>
  <si>
    <t xml:space="preserve">22.18</t>
  </si>
  <si>
    <t xml:space="preserve">22.19</t>
  </si>
  <si>
    <t xml:space="preserve">22.20</t>
  </si>
  <si>
    <t xml:space="preserve">22.21</t>
  </si>
  <si>
    <t xml:space="preserve">INSUMO 424088</t>
  </si>
  <si>
    <t xml:space="preserve">22.22</t>
  </si>
  <si>
    <t xml:space="preserve">LONA PLÁSTICA ESTRA FORTE PRETA=200 MICRA</t>
  </si>
  <si>
    <t xml:space="preserve">23.0 MURO LATERAL DA RAMPA</t>
  </si>
  <si>
    <t xml:space="preserve">23.1</t>
  </si>
  <si>
    <t xml:space="preserve">23.2</t>
  </si>
  <si>
    <t xml:space="preserve">23.4</t>
  </si>
  <si>
    <t xml:space="preserve">23.5</t>
  </si>
  <si>
    <t xml:space="preserve">23.6</t>
  </si>
  <si>
    <t xml:space="preserve">23.7</t>
  </si>
  <si>
    <t xml:space="preserve">IMPERMEABILIZAÇÃO ( PAREDE DE ALVENARIA DE SUPERFÍCIE COM EMULSÃO ASFÁLTICA, 2 DEMÃOS)</t>
  </si>
  <si>
    <t xml:space="preserve">24.0 PILARES FRONTAIS DECORATIVOS</t>
  </si>
  <si>
    <t xml:space="preserve">24.1</t>
  </si>
  <si>
    <t xml:space="preserve">24.2</t>
  </si>
  <si>
    <t xml:space="preserve"> FORNECIMENTO MONTAGEM E DESMONTAGEM DE FÔRMA  EM TUBO PVC DE 100 MM ( PILARES DECORATIVOS).</t>
  </si>
  <si>
    <t xml:space="preserve">24.3</t>
  </si>
  <si>
    <t xml:space="preserve">24.5</t>
  </si>
  <si>
    <t xml:space="preserve">ARMAÇÃO DE PILAR E VIGA DE UMA ESTRUTURA CONVENCIONAL DE CONCRETO ARMADO EM UMA EDIFICAÇÃO TÉRREA OU SOBRADO UTILIZANDO AÇO CA-50 DE 6.3 MM -MONTAGEM</t>
  </si>
  <si>
    <t xml:space="preserve">24.6</t>
  </si>
  <si>
    <t xml:space="preserve">24.7</t>
  </si>
  <si>
    <t xml:space="preserve">25.0 REVESTIMENTO DE MURO EXISTENTE LATERAL DIREITA E LATERAL ESQUERDA</t>
  </si>
  <si>
    <t xml:space="preserve">99814</t>
  </si>
  <si>
    <t xml:space="preserve">25.1</t>
  </si>
  <si>
    <t xml:space="preserve">LIMPEZA DE SUPERFÍCIE COM JATO DE ALTA PRESSÃO.</t>
  </si>
  <si>
    <t xml:space="preserve">25.2</t>
  </si>
  <si>
    <t xml:space="preserve">CHAPISCO APLICADO EM ALVENARIAS E ESTRUTURAS DE CONCRETO, COM COLHER DE PEDREIRO. ARGAMASSA TRAÇO 1:3 COM PREPARO EM BETONEIRA 400L ( LATERAL DIREITA)</t>
  </si>
  <si>
    <t xml:space="preserve">25.3</t>
  </si>
  <si>
    <t xml:space="preserve"> EMBOÇO, PARA RECEBIMENTO DE CERÂMICA, EM ARGAMASSA TRAÇO 1:2:8, PREPARO MECÂNICO COM BETONEIRA 400L, APLICADO MANUALMENTE EM FACES INTERNAS DE PAREDES, PARA AMBIENTE COM ÁREA ENTRE 5 ( LATERAL DIREITA)</t>
  </si>
  <si>
    <t xml:space="preserve">25.4</t>
  </si>
  <si>
    <t xml:space="preserve">CHAPISCO APLICADO EM ALVENARIAS E ESTRUTURAS DE CONCRETO, COM COLHER DE PEDREIRO. ARGAMASSA TRAÇO 1:3 COM PREPARO EM BETONEIRA 400L ( LATERAL ESQUERDA)</t>
  </si>
  <si>
    <t xml:space="preserve">25.6</t>
  </si>
  <si>
    <t xml:space="preserve"> EMBOÇO, PARA RECEBIMENTO DE CERÂMICA, EM ARGAMASSA TRAÇO 1:2:8, PREPARO MECÂNICO COM BETONEIRA 400L, APLICADO MANUALMENTE EM FACES INTERNAS DE PAREDES, PARA AMBIENTE COM ÁREA ENTRE 5 ( LATERAL ESQUERDA)</t>
  </si>
  <si>
    <t xml:space="preserve">25.7</t>
  </si>
  <si>
    <t xml:space="preserve">APLICAÇÃO DE FUNDO SELADOR ACRÍLICO EM PAREDES, UMA DEMÃO. ( LATERAL DIREITA E ESQUERDA)</t>
  </si>
  <si>
    <t xml:space="preserve">95305</t>
  </si>
  <si>
    <t xml:space="preserve">25.8</t>
  </si>
  <si>
    <t xml:space="preserve">TEXTURA ACRÍLICA, APLICAÇÃO MANUAL EM PAREDE, UMA DEMÃO. AF_09/2016</t>
  </si>
  <si>
    <t xml:space="preserve">25.9</t>
  </si>
  <si>
    <t xml:space="preserve">26.0 CASA DO GÁS </t>
  </si>
  <si>
    <t xml:space="preserve">26.1</t>
  </si>
  <si>
    <t xml:space="preserve">M³</t>
  </si>
  <si>
    <t xml:space="preserve">26.2</t>
  </si>
  <si>
    <t xml:space="preserve">26.4</t>
  </si>
  <si>
    <t xml:space="preserve">26.5</t>
  </si>
  <si>
    <t xml:space="preserve">FABRICAÇÃO DE FORMA PARA VIGAS, EM CHAP DE MADEIRA COMPENSADA RESINADA</t>
  </si>
  <si>
    <t xml:space="preserve">26.6</t>
  </si>
  <si>
    <t xml:space="preserve">26.7</t>
  </si>
  <si>
    <t xml:space="preserve">26.8</t>
  </si>
  <si>
    <t xml:space="preserve">EXECUÇÃO  PISO DE CONCRETO  ACABAMENTO CONVENCIONAL, ESPESSURA 6 CM USINADO.</t>
  </si>
  <si>
    <t xml:space="preserve">26.9</t>
  </si>
  <si>
    <t xml:space="preserve">26.10</t>
  </si>
  <si>
    <t xml:space="preserve">26.11</t>
  </si>
  <si>
    <t xml:space="preserve">26.12</t>
  </si>
  <si>
    <t xml:space="preserve">26.13</t>
  </si>
  <si>
    <t xml:space="preserve">98546</t>
  </si>
  <si>
    <t xml:space="preserve">26.14</t>
  </si>
  <si>
    <t xml:space="preserve">IMPERMEABILIZAÇÃO DE SUPERFÍCIE COM MANTA ASFÁLTICA, UMA CAMADA, INCLUSIVE APLICAÇÃO DE PRIMER ASFÁLTICO, E=3MM. AF_06/2018</t>
  </si>
  <si>
    <t xml:space="preserve">26.15</t>
  </si>
  <si>
    <t xml:space="preserve">26.16</t>
  </si>
  <si>
    <t xml:space="preserve">27.0 CENTRAL DE  GÁS </t>
  </si>
  <si>
    <t xml:space="preserve">27.1</t>
  </si>
  <si>
    <t xml:space="preserve">ABRACADEIRA EM ACO PARA AMARRACAO DE ELETRODUTOS, TIPO U SIMPLES, COM 1"</t>
  </si>
  <si>
    <t xml:space="preserve">27.2</t>
  </si>
  <si>
    <t xml:space="preserve">VÁLVULA DE RETENÇÃO VERTICAL, DE BRONZE, ROSCÁVEL, 1" - FORNECIMENTO E INSTALAÇÃO</t>
  </si>
  <si>
    <t xml:space="preserve">27.3</t>
  </si>
  <si>
    <t xml:space="preserve">VÁLVULA DE RETENÇÃO HORIZONTAL, DE BRONZE, ROSCÁVEL, 1" – FORNECIMENTO E INSTALAÇÃO.</t>
  </si>
  <si>
    <t xml:space="preserve">27.4</t>
  </si>
  <si>
    <r>
      <rPr>
        <sz val="10"/>
        <color rgb="FF000000"/>
        <rFont val="Times New Roman"/>
        <family val="1"/>
        <charset val="1"/>
      </rPr>
      <t xml:space="preserve">REGULADOR DE PRESSÃO 1º ESTÁGIO (BAIXA PRESSÃO, AMARELO, 12 KG, 2,8 KPA)</t>
    </r>
    <r>
      <rPr>
        <b val="true"/>
        <sz val="10"/>
        <color rgb="FF000000"/>
        <rFont val="Times New Roman"/>
        <family val="1"/>
        <charset val="1"/>
      </rPr>
      <t xml:space="preserve"> </t>
    </r>
  </si>
  <si>
    <t xml:space="preserve">27.5</t>
  </si>
  <si>
    <t xml:space="preserve">MANÔMETRO (0 A 300 PSI, 0 A 21KGF/CM2)</t>
  </si>
  <si>
    <t xml:space="preserve">27.6</t>
  </si>
  <si>
    <t xml:space="preserve">TÊ, EM FERRO GALVANIZADO, CONEXÃO ROSQUEADA, DN 25 (1"), INSTALADO EM RAMAIS E SUB-RAMAIS DE GÁS - FORNECIMENTO E INSTALAÇÃO</t>
  </si>
  <si>
    <t xml:space="preserve">27.7</t>
  </si>
  <si>
    <t xml:space="preserve">TÊ, EM FERRO GALVANIZADO, CONEXÃO ROSQUEADA, DN 15 (1/2"), INSTALADO EM RAMAIS E SUB-RAMAIS DE GÁS - FORNECIMENTO E INSTALAÇÃO</t>
  </si>
  <si>
    <t xml:space="preserve">27.8</t>
  </si>
  <si>
    <t xml:space="preserve">TUBO DE AÇO GALVANIZADO SEM COSTURA, CLASSE MÉDIA, CONEXÃO ROSQUEADA, DN 25 (1"), INSTALADO EM RAMAIS E SUB-RAMAIS DE GÁS - FORNECIMENTO E INSTALAÇÃO</t>
  </si>
  <si>
    <t xml:space="preserve">27.9</t>
  </si>
  <si>
    <t xml:space="preserve">FURO EM ALVENARIA PARA DIÂMETROS MENORES OU IGUAIS A 40 MM</t>
  </si>
  <si>
    <t xml:space="preserve">27.10</t>
  </si>
  <si>
    <t xml:space="preserve">PINTURA COM TINTA ALQUÍDICA DE FUNDO (TIPO ZARCÃO) APLICADA A ROLO OU PINCEL SOBRE SUPERFÍCIES METÁLICAS (EXCETO PERFIL) EXECUTADO EM OBRA (POR DEMÃO).</t>
  </si>
  <si>
    <t xml:space="preserve">27.11</t>
  </si>
  <si>
    <t xml:space="preserve">PINTURA COM TINTA ACRÍLICA DE ACABAMENTO APLICADA A ROLO OU PINCEL SOBRE SUPERFÍCIES METÁLICAS (EXCETO PERFIL) EXECUTADO EM OBRA (POR DEMÃO)</t>
  </si>
  <si>
    <t xml:space="preserve">27.12</t>
  </si>
  <si>
    <t xml:space="preserve">NIPLE, EM FERRO GALVANIZADO, CONEXÃO ROSQUEADA, DN 25 (1"), INSTALADO EM RAMAIS E SUB-RAMAIS DE GÁS - FORNECIMENTO E INSTALAÇÃO</t>
  </si>
  <si>
    <t xml:space="preserve">27.13</t>
  </si>
  <si>
    <t xml:space="preserve">NIPLE, EM FERRO GALVANIZADO, CONEXÃO ROSQUEADA, DN 15 (1/2"), INSTALADO EM RAMAIS E SUB-RAMAIS DE GÁS - FORNECIMENTO E INSTALAÇÃO</t>
  </si>
  <si>
    <t xml:space="preserve">27.14</t>
  </si>
  <si>
    <t xml:space="preserve">LUVA COM REDUÇÃO, EM AÇO, CONEXÃO SOLDADA, DN 25 X 20 MM (1" X 1/2"), INSTALADO EM RAMAIS E SUB-RAMAIS DE GÁS - FORNECIMENTO E INSTALAÇÃO</t>
  </si>
  <si>
    <t xml:space="preserve">27.15</t>
  </si>
  <si>
    <t xml:space="preserve">UNIÃO, EM FERRO GALVANIZADO, CONEXÃO ROSQUEADA, DN 25 (1"), INSTALADO EM RAMAIS E SUB-RAMAIS DE GÁS - FORNECIMENTO E INSTALAÇÃO.</t>
  </si>
  <si>
    <t xml:space="preserve">27.16</t>
  </si>
  <si>
    <t xml:space="preserve">JOELHO 90 GRAUS, EM FERRO GALVANIZADO, CONEXÃO ROSQUEADA, DN 25 (1"), INSTALADO EM RAMAIS E SUB-RAMAIS DE GÁS - FORNECIMENTO E INSTALAÇÃO</t>
  </si>
  <si>
    <t xml:space="preserve">27.17</t>
  </si>
  <si>
    <t xml:space="preserve">REGISTRO OU REGULADOR DE GAS COZINHA, VAZAO DE 2 KG/H, 2,8 KPA</t>
  </si>
  <si>
    <t xml:space="preserve">27.18</t>
  </si>
  <si>
    <t xml:space="preserve">MANGUEIRA FLEXÍVEL TOMBACK EM COBRE MACHO E FÊMEA 1,20M</t>
  </si>
  <si>
    <t xml:space="preserve">27.19</t>
  </si>
  <si>
    <t xml:space="preserve">CHICOTE PIG TAIL FLEXÍVEL PARA P45</t>
  </si>
  <si>
    <t xml:space="preserve">27.20</t>
  </si>
  <si>
    <t xml:space="preserve">CAP OU TAMPAO DE FERRO GALVANIZADO, COM ROSCA BSP, DE 1"</t>
  </si>
  <si>
    <t xml:space="preserve">27.21</t>
  </si>
  <si>
    <t xml:space="preserve">FITA ADESIVA ANTICORROSIVA DE PVC FLEXIVEL, COR PRETA, PARA PROTECAO TUBULACAO, 50 MM X 30 M (L X C), E= *0,25* MM</t>
  </si>
  <si>
    <t xml:space="preserve">27.22</t>
  </si>
  <si>
    <t xml:space="preserve">FITA VEDA ROSCA EM ROLOS DE 18 MM X 25 M (L X C)</t>
  </si>
  <si>
    <t xml:space="preserve">27.23</t>
  </si>
  <si>
    <t xml:space="preserve">ENSAIO DE ESTANQUEIDADE DE ACORDO COM A NBR 13523 COM LAUDO E ART DE RESPONSÁVEL TÉCNICO</t>
  </si>
  <si>
    <t xml:space="preserve">28.0 SERVIÇOS FINAIS </t>
  </si>
  <si>
    <t xml:space="preserve">28.1</t>
  </si>
  <si>
    <t xml:space="preserve">CARGA MANUAL DE ENTULHO EM CAÇAMBA DE 5 M³</t>
  </si>
  <si>
    <t xml:space="preserve">28.2</t>
  </si>
  <si>
    <t xml:space="preserve">LIMPEZA DE SUPERFÍCIE COM JATO DE ALTA PRESSÃO( PASSEIO, RAMPA, CALÇADA EXTERNA)</t>
  </si>
  <si>
    <t xml:space="preserve">28.3</t>
  </si>
  <si>
    <t xml:space="preserve">LIMPEZA DE CONTRA PISO COM VASOURA A SECO</t>
  </si>
  <si>
    <t xml:space="preserve">28.4</t>
  </si>
  <si>
    <t xml:space="preserve">LIMPEZA DE REVESTIMENTO CERÂMICO EM PAREDE COM PANO ÚMIDO</t>
  </si>
  <si>
    <t xml:space="preserve">_________________________________</t>
  </si>
  <si>
    <t xml:space="preserve">________________________________</t>
  </si>
  <si>
    <t xml:space="preserve">ARLEI LUIS TOMAZONI</t>
  </si>
  <si>
    <t xml:space="preserve">LAURO MOHR</t>
  </si>
  <si>
    <t xml:space="preserve">PREFEITO MUNICIPAL</t>
  </si>
  <si>
    <t xml:space="preserve">SECRETÁRIO MUNICIPAL DE OBRAS E VIAÇÃO</t>
  </si>
  <si>
    <t xml:space="preserve">________________________________ </t>
  </si>
  <si>
    <t xml:space="preserve">_____________________________</t>
  </si>
  <si>
    <t xml:space="preserve">JANETE H. BOURSCHEID</t>
  </si>
  <si>
    <t xml:space="preserve">RONALDO S. FUNCHAL</t>
  </si>
  <si>
    <t xml:space="preserve">CAMILA MERTZ  SOUSA</t>
  </si>
  <si>
    <t xml:space="preserve">ENG. CIVIL CREA 101919-D</t>
  </si>
  <si>
    <t xml:space="preserve">ENG. ELÉTRICO CREA</t>
  </si>
  <si>
    <t xml:space="preserve">46943 D</t>
  </si>
  <si>
    <t xml:space="preserve">CREA RS 231477</t>
  </si>
  <si>
    <t xml:space="preserve">CRONOGRAMA FÍSICO/FINANCEIRO EMEI SANTA INÊS</t>
  </si>
  <si>
    <r>
      <rPr>
        <sz val="11"/>
        <rFont val="Times New Roman"/>
        <family val="1"/>
        <charset val="1"/>
      </rPr>
      <t xml:space="preserve">EMPREENDIMENTO:</t>
    </r>
    <r>
      <rPr>
        <b val="true"/>
        <sz val="11"/>
        <rFont val="Times New Roman"/>
        <family val="1"/>
        <charset val="1"/>
      </rPr>
      <t xml:space="preserve"> EMEI SANTA INÊS</t>
    </r>
  </si>
  <si>
    <t xml:space="preserve">ENDEREÇO: AV.PERIMETRAL, Nº 1480</t>
  </si>
  <si>
    <t xml:space="preserve">CRONOGRAMA FISICO FINANCEIRO</t>
  </si>
  <si>
    <t xml:space="preserve">Projetos / Mês</t>
  </si>
  <si>
    <t xml:space="preserve">%</t>
  </si>
  <si>
    <t xml:space="preserve">Total / Serviços</t>
  </si>
  <si>
    <t xml:space="preserve">Mês 1</t>
  </si>
  <si>
    <t xml:space="preserve">Mês 2</t>
  </si>
  <si>
    <t xml:space="preserve">Mês 3</t>
  </si>
  <si>
    <t xml:space="preserve">Mês 4</t>
  </si>
  <si>
    <t xml:space="preserve">Mês 5</t>
  </si>
  <si>
    <t xml:space="preserve">Mês 6</t>
  </si>
  <si>
    <t xml:space="preserve">Mês 7</t>
  </si>
  <si>
    <t xml:space="preserve">5.0SUPERESTRUTURA</t>
  </si>
  <si>
    <t xml:space="preserve">5.1PILARES</t>
  </si>
  <si>
    <t xml:space="preserve">5.2 VIGAS DE AMARRAÇÃO</t>
  </si>
  <si>
    <t xml:space="preserve">9.0REVESTIMENTO DE PAREDE</t>
  </si>
  <si>
    <t xml:space="preserve">5.3 LAJE</t>
  </si>
  <si>
    <t xml:space="preserve">5.5 VERGA CONTRA VERGA</t>
  </si>
  <si>
    <t xml:space="preserve">13.0 PPCI</t>
  </si>
  <si>
    <t xml:space="preserve">6.1PAREDES </t>
  </si>
  <si>
    <t xml:space="preserve">9.0 REVESTIMENTO PAREDE</t>
  </si>
  <si>
    <t xml:space="preserve">9.1 REVESTIMENTO INTERNO</t>
  </si>
  <si>
    <t xml:space="preserve">10 FORRO</t>
  </si>
  <si>
    <t xml:space="preserve">11 PINTURA</t>
  </si>
  <si>
    <t xml:space="preserve">11.2 PINTURA TETO</t>
  </si>
  <si>
    <t xml:space="preserve">12PAVIMENTAÇÃO INTERNA</t>
  </si>
  <si>
    <t xml:space="preserve">13 SOLEIRAS, PEITORIS, RODA PÉ, BANCADA</t>
  </si>
  <si>
    <t xml:space="preserve">14 INSTALAÇÃO HIDROSSANIT. E EQUIP.</t>
  </si>
  <si>
    <t xml:space="preserve">15INSTALAÇÃO ESGOTO</t>
  </si>
  <si>
    <t xml:space="preserve">16 INSTALAÇÃO DE ÁGUA PLUVIAL</t>
  </si>
  <si>
    <t xml:space="preserve">17 INSTALAÇAO ÁGUA FRIA</t>
  </si>
  <si>
    <t xml:space="preserve">18 INSTALAÇÃO ELÉTRICA</t>
  </si>
  <si>
    <t xml:space="preserve">19 CALÇADA EXTERNA</t>
  </si>
  <si>
    <t xml:space="preserve">20RAMPA</t>
  </si>
  <si>
    <t xml:space="preserve">21 PASSEIO</t>
  </si>
  <si>
    <t xml:space="preserve">22 MURO FRONTAL</t>
  </si>
  <si>
    <t xml:space="preserve">23 MURO LATERAL DA RAMPA</t>
  </si>
  <si>
    <t xml:space="preserve">24 PILARES FRONTAIS DECORATIVOS</t>
  </si>
  <si>
    <t xml:space="preserve">25 REVESTIMENTO DE MURO EXISTENTE</t>
  </si>
  <si>
    <t xml:space="preserve">26 CASA DO GÁS</t>
  </si>
  <si>
    <t xml:space="preserve">27 CENTRAL DE GÁS</t>
  </si>
  <si>
    <t xml:space="preserve">SERVIÇOS FINAIS</t>
  </si>
  <si>
    <t xml:space="preserve">14.0 INSTALAÇÕES ELETRICAS</t>
  </si>
  <si>
    <t xml:space="preserve">TOTAL ACUMULADO</t>
  </si>
  <si>
    <t xml:space="preserve">Três Passos,   agosto de 2021</t>
  </si>
  <si>
    <t xml:space="preserve">____________________________________________</t>
  </si>
  <si>
    <t xml:space="preserve">Prefeito Municipal Arlei Luis Tomazoni</t>
  </si>
  <si>
    <t xml:space="preserve">Secretario Municipal de Obras e Viação Lauro Mohr</t>
  </si>
  <si>
    <t xml:space="preserve"> Eng. Civil Janete H. Bourscheid</t>
  </si>
  <si>
    <t xml:space="preserve"> Eng. Eletr. Ronaldo Funchal</t>
  </si>
  <si>
    <t xml:space="preserve">Camila Mertz Sousa</t>
  </si>
  <si>
    <t xml:space="preserve">CREA 101919-D</t>
  </si>
  <si>
    <t xml:space="preserve">CREA 46.943 D</t>
  </si>
  <si>
    <t xml:space="preserve">COTAÇÃO</t>
  </si>
  <si>
    <t xml:space="preserve">14.32</t>
  </si>
</sst>
</file>

<file path=xl/styles.xml><?xml version="1.0" encoding="utf-8"?>
<styleSheet xmlns="http://schemas.openxmlformats.org/spreadsheetml/2006/main">
  <numFmts count="11">
    <numFmt numFmtId="164" formatCode="General"/>
    <numFmt numFmtId="165" formatCode="0%"/>
    <numFmt numFmtId="166" formatCode="_(* #,##0.00_);_(* \(#,##0.00\);_(* \-??_);_(@_)"/>
    <numFmt numFmtId="167" formatCode="&quot;R$ &quot;#,##0.00"/>
    <numFmt numFmtId="168" formatCode="0.00%"/>
    <numFmt numFmtId="169" formatCode="[$R$-416]\ #,##0.00;[RED]\-[$R$-416]\ #,##0.00"/>
    <numFmt numFmtId="170" formatCode="0.00"/>
    <numFmt numFmtId="171" formatCode="#,##0.00"/>
    <numFmt numFmtId="172" formatCode="@"/>
    <numFmt numFmtId="173" formatCode="_-* #,##0.00_-;\-* #,##0.00_-;_-* \-??_-;_-@_-"/>
    <numFmt numFmtId="174" formatCode="General"/>
  </numFmts>
  <fonts count="25">
    <font>
      <sz val="11"/>
      <color rgb="FF000000"/>
      <name val="Calibri"/>
      <family val="2"/>
      <charset val="1"/>
    </font>
    <font>
      <sz val="10"/>
      <name val="Arial"/>
      <family val="0"/>
    </font>
    <font>
      <sz val="10"/>
      <name val="Arial"/>
      <family val="0"/>
    </font>
    <font>
      <sz val="10"/>
      <name val="Arial"/>
      <family val="0"/>
    </font>
    <font>
      <sz val="10"/>
      <name val="Arial"/>
      <family val="2"/>
      <charset val="1"/>
    </font>
    <font>
      <b val="true"/>
      <sz val="11"/>
      <color rgb="FF000000"/>
      <name val="Calibri"/>
      <family val="2"/>
      <charset val="1"/>
    </font>
    <font>
      <sz val="10"/>
      <color rgb="FF000000"/>
      <name val="Times New Roman"/>
      <family val="1"/>
      <charset val="1"/>
    </font>
    <font>
      <b val="true"/>
      <sz val="12"/>
      <color rgb="FF000000"/>
      <name val="Times New Roman"/>
      <family val="1"/>
      <charset val="1"/>
    </font>
    <font>
      <sz val="10"/>
      <name val="Times New Roman"/>
      <family val="1"/>
      <charset val="1"/>
    </font>
    <font>
      <b val="true"/>
      <sz val="10"/>
      <color rgb="FF000000"/>
      <name val="Times New Roman"/>
      <family val="1"/>
      <charset val="1"/>
    </font>
    <font>
      <sz val="9"/>
      <color rgb="FF000000"/>
      <name val="Times New Roman"/>
      <family val="1"/>
      <charset val="1"/>
    </font>
    <font>
      <b val="true"/>
      <sz val="9"/>
      <color rgb="FF000000"/>
      <name val="Times New Roman"/>
      <family val="1"/>
      <charset val="1"/>
    </font>
    <font>
      <sz val="9"/>
      <name val="Times New Roman"/>
      <family val="1"/>
      <charset val="1"/>
    </font>
    <font>
      <b val="true"/>
      <sz val="9"/>
      <name val="Times New Roman"/>
      <family val="1"/>
      <charset val="1"/>
    </font>
    <font>
      <b val="true"/>
      <sz val="9"/>
      <color rgb="FFC9211E"/>
      <name val="Times New Roman"/>
      <family val="1"/>
      <charset val="1"/>
    </font>
    <font>
      <sz val="9"/>
      <color rgb="FF111111"/>
      <name val="Times New Roman"/>
      <family val="1"/>
      <charset val="1"/>
    </font>
    <font>
      <b val="true"/>
      <sz val="9"/>
      <color rgb="FF000000"/>
      <name val="Calibri"/>
      <family val="2"/>
      <charset val="1"/>
    </font>
    <font>
      <sz val="9"/>
      <color rgb="FF005BAB"/>
      <name val="Times New Roman"/>
      <family val="1"/>
      <charset val="1"/>
    </font>
    <font>
      <sz val="9"/>
      <color rgb="FF000000"/>
      <name val="Calibri"/>
      <family val="2"/>
      <charset val="1"/>
    </font>
    <font>
      <sz val="11"/>
      <name val="Times New Roman"/>
      <family val="1"/>
      <charset val="1"/>
    </font>
    <font>
      <b val="true"/>
      <sz val="11"/>
      <name val="Times New Roman"/>
      <family val="1"/>
      <charset val="1"/>
    </font>
    <font>
      <b val="true"/>
      <sz val="10"/>
      <name val="Times New Roman"/>
      <family val="1"/>
      <charset val="1"/>
    </font>
    <font>
      <sz val="10"/>
      <color rgb="FFFF4000"/>
      <name val="Times New Roman"/>
      <family val="1"/>
      <charset val="1"/>
    </font>
    <font>
      <sz val="10"/>
      <color rgb="FF000000"/>
      <name val="Calibri"/>
      <family val="2"/>
      <charset val="1"/>
    </font>
    <font>
      <sz val="9"/>
      <name val="Book Antiqua"/>
      <family val="1"/>
      <charset val="1"/>
    </font>
  </fonts>
  <fills count="11">
    <fill>
      <patternFill patternType="none"/>
    </fill>
    <fill>
      <patternFill patternType="gray125"/>
    </fill>
    <fill>
      <patternFill patternType="solid">
        <fgColor rgb="FFA9D18E"/>
        <bgColor rgb="FFB2B2B2"/>
      </patternFill>
    </fill>
    <fill>
      <patternFill patternType="solid">
        <fgColor rgb="FF34CBB6"/>
        <bgColor rgb="FF00CCFF"/>
      </patternFill>
    </fill>
    <fill>
      <patternFill patternType="solid">
        <fgColor rgb="FFD0CECE"/>
        <bgColor rgb="FFD9D9D9"/>
      </patternFill>
    </fill>
    <fill>
      <patternFill patternType="solid">
        <fgColor rgb="FFFFFFFF"/>
        <bgColor rgb="FFFFFFCC"/>
      </patternFill>
    </fill>
    <fill>
      <patternFill patternType="solid">
        <fgColor rgb="FFFFDBB6"/>
        <bgColor rgb="FFD9D9D9"/>
      </patternFill>
    </fill>
    <fill>
      <patternFill patternType="solid">
        <fgColor rgb="FF8FAADC"/>
        <bgColor rgb="FF729FCF"/>
      </patternFill>
    </fill>
    <fill>
      <patternFill patternType="solid">
        <fgColor rgb="FF729FCF"/>
        <bgColor rgb="FF8FAADC"/>
      </patternFill>
    </fill>
    <fill>
      <patternFill patternType="solid">
        <fgColor rgb="FFB2B2B2"/>
        <bgColor rgb="FF8FAADC"/>
      </patternFill>
    </fill>
    <fill>
      <patternFill patternType="solid">
        <fgColor rgb="FFFFFFA6"/>
        <bgColor rgb="FFFFFFCC"/>
      </patternFill>
    </fill>
  </fills>
  <borders count="7">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hair"/>
      <top style="thin"/>
      <bottom style="thin"/>
      <diagonal/>
    </border>
    <border diagonalUp="false" diagonalDown="false">
      <left style="hair"/>
      <right style="hair"/>
      <top style="hair"/>
      <bottom style="hair"/>
      <diagonal/>
    </border>
    <border diagonalUp="false" diagonalDown="false">
      <left style="medium"/>
      <right/>
      <top/>
      <bottom/>
      <diagonal/>
    </border>
    <border diagonalUp="false" diagonalDown="false">
      <left/>
      <right style="thin">
        <color rgb="FFD9D9D9"/>
      </right>
      <top/>
      <bottom/>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73"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cellStyleXfs>
  <cellXfs count="19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5" fillId="2" borderId="0" xfId="0" applyFont="true" applyBorder="false" applyAlignment="true" applyProtection="false">
      <alignment horizontal="center" vertical="center" textRotation="0" wrapText="false" indent="0" shrinkToFit="false"/>
      <protection locked="true" hidden="false"/>
    </xf>
    <xf numFmtId="167" fontId="0" fillId="0" borderId="0" xfId="0" applyFont="false" applyBorder="fals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8" fillId="0" borderId="2" xfId="2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center" vertical="center" textRotation="0" wrapText="false" indent="0" shrinkToFit="false"/>
      <protection locked="true" hidden="false"/>
    </xf>
    <xf numFmtId="164" fontId="10" fillId="0" borderId="2" xfId="0" applyFont="true" applyBorder="true" applyAlignment="true" applyProtection="false">
      <alignment horizontal="center" vertical="center" textRotation="0" wrapText="true" indent="0" shrinkToFit="false"/>
      <protection locked="true" hidden="false"/>
    </xf>
    <xf numFmtId="167" fontId="10" fillId="0" borderId="2" xfId="0" applyFont="true" applyBorder="true" applyAlignment="true" applyProtection="false">
      <alignment horizontal="center" vertical="center" textRotation="0" wrapText="true" indent="0" shrinkToFit="false"/>
      <protection locked="true" hidden="false"/>
    </xf>
    <xf numFmtId="168" fontId="10" fillId="0" borderId="2" xfId="0" applyFont="true" applyBorder="true" applyAlignment="true" applyProtection="false">
      <alignment horizontal="center" vertical="center" textRotation="0" wrapText="true" indent="0" shrinkToFit="false"/>
      <protection locked="true" hidden="false"/>
    </xf>
    <xf numFmtId="164" fontId="7" fillId="3" borderId="2" xfId="0" applyFont="true" applyBorder="true" applyAlignment="true" applyProtection="false">
      <alignment horizontal="center" vertical="center" textRotation="0" wrapText="false" indent="0" shrinkToFit="false"/>
      <protection locked="true" hidden="false"/>
    </xf>
    <xf numFmtId="164" fontId="11" fillId="4" borderId="2"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center" vertical="center" textRotation="0" wrapText="false" indent="0" shrinkToFit="false"/>
      <protection locked="true" hidden="false"/>
    </xf>
    <xf numFmtId="164" fontId="10" fillId="0" borderId="2" xfId="0" applyFont="true" applyBorder="true" applyAlignment="true" applyProtection="false">
      <alignment horizontal="center" vertical="center" textRotation="0" wrapText="false" indent="0" shrinkToFit="false"/>
      <protection locked="true" hidden="false"/>
    </xf>
    <xf numFmtId="167" fontId="11" fillId="5" borderId="2" xfId="0" applyFont="true" applyBorder="true" applyAlignment="true" applyProtection="false">
      <alignment horizontal="center" vertical="center" textRotation="0" wrapText="false" indent="0" shrinkToFit="false"/>
      <protection locked="true" hidden="false"/>
    </xf>
    <xf numFmtId="167" fontId="11" fillId="0" borderId="2" xfId="0" applyFont="true" applyBorder="true" applyAlignment="true" applyProtection="false">
      <alignment horizontal="center" vertical="center" textRotation="0" wrapText="false" indent="0" shrinkToFit="false"/>
      <protection locked="true" hidden="false"/>
    </xf>
    <xf numFmtId="169" fontId="10" fillId="0" borderId="2" xfId="0" applyFont="true" applyBorder="true" applyAlignment="true" applyProtection="false">
      <alignment horizontal="center" vertical="center" textRotation="0" wrapText="false" indent="0" shrinkToFit="false"/>
      <protection locked="true" hidden="false"/>
    </xf>
    <xf numFmtId="167" fontId="10" fillId="0" borderId="2" xfId="0" applyFont="true" applyBorder="true" applyAlignment="true" applyProtection="false">
      <alignment horizontal="center" vertical="center" textRotation="0" wrapText="false" indent="0" shrinkToFit="false"/>
      <protection locked="true" hidden="false"/>
    </xf>
    <xf numFmtId="164" fontId="12" fillId="6" borderId="2" xfId="20" applyFont="true" applyBorder="true" applyAlignment="true" applyProtection="false">
      <alignment horizontal="center" vertical="center" textRotation="0" wrapText="true" indent="0" shrinkToFit="false"/>
      <protection locked="true" hidden="false"/>
    </xf>
    <xf numFmtId="170" fontId="11" fillId="6" borderId="2" xfId="0" applyFont="true" applyBorder="true" applyAlignment="true" applyProtection="false">
      <alignment horizontal="center" vertical="center" textRotation="0" wrapText="false" indent="0" shrinkToFit="false"/>
      <protection locked="true" hidden="false"/>
    </xf>
    <xf numFmtId="167" fontId="11" fillId="6" borderId="2" xfId="0" applyFont="true" applyBorder="true" applyAlignment="true" applyProtection="false">
      <alignment horizontal="center" vertical="center" textRotation="0" wrapText="true" indent="0" shrinkToFit="false"/>
      <protection locked="true" hidden="false"/>
    </xf>
    <xf numFmtId="164" fontId="12" fillId="0" borderId="2" xfId="20" applyFont="true" applyBorder="true" applyAlignment="true" applyProtection="false">
      <alignment horizontal="center" vertical="center" textRotation="0" wrapText="true" indent="0" shrinkToFit="false"/>
      <protection locked="true" hidden="false"/>
    </xf>
    <xf numFmtId="170" fontId="10" fillId="0" borderId="2" xfId="0" applyFont="true" applyBorder="true" applyAlignment="true" applyProtection="false">
      <alignment horizontal="center" vertical="center" textRotation="0" wrapText="false" indent="0" shrinkToFit="false"/>
      <protection locked="true" hidden="false"/>
    </xf>
    <xf numFmtId="170" fontId="11" fillId="0" borderId="2" xfId="0" applyFont="true" applyBorder="true" applyAlignment="true" applyProtection="false">
      <alignment horizontal="center" vertical="center" textRotation="0" wrapText="false" indent="0" shrinkToFit="false"/>
      <protection locked="true" hidden="false"/>
    </xf>
    <xf numFmtId="167" fontId="11" fillId="5" borderId="2"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justify" vertical="bottom" textRotation="0" wrapText="false" indent="0" shrinkToFit="false"/>
      <protection locked="true" hidden="false"/>
    </xf>
    <xf numFmtId="164" fontId="0" fillId="7" borderId="2" xfId="0" applyFont="false" applyBorder="true" applyAlignment="true" applyProtection="false">
      <alignment horizontal="center" vertical="center" textRotation="0" wrapText="false" indent="0" shrinkToFit="false"/>
      <protection locked="true" hidden="false"/>
    </xf>
    <xf numFmtId="164" fontId="11" fillId="7" borderId="2" xfId="0" applyFont="true" applyBorder="true" applyAlignment="true" applyProtection="false">
      <alignment horizontal="center" vertical="center" textRotation="0" wrapText="false" indent="0" shrinkToFit="false"/>
      <protection locked="true" hidden="false"/>
    </xf>
    <xf numFmtId="164" fontId="11" fillId="8" borderId="2" xfId="0" applyFont="true" applyBorder="true" applyAlignment="true" applyProtection="false">
      <alignment horizontal="center" vertical="center" textRotation="0" wrapText="false" indent="0" shrinkToFit="false"/>
      <protection locked="true" hidden="false"/>
    </xf>
    <xf numFmtId="167" fontId="11" fillId="7" borderId="2" xfId="0" applyFont="true" applyBorder="true" applyAlignment="true" applyProtection="false">
      <alignment horizontal="center" vertical="center" textRotation="0" wrapText="false" indent="0" shrinkToFit="false"/>
      <protection locked="true" hidden="false"/>
    </xf>
    <xf numFmtId="164" fontId="13" fillId="0" borderId="2" xfId="20" applyFont="true" applyBorder="true" applyAlignment="true" applyProtection="false">
      <alignment horizontal="center" vertical="center" textRotation="0" wrapText="false" indent="0" shrinkToFit="false"/>
      <protection locked="true" hidden="false"/>
    </xf>
    <xf numFmtId="170" fontId="13" fillId="0" borderId="2" xfId="0" applyFont="true" applyBorder="true" applyAlignment="true" applyProtection="false">
      <alignment horizontal="center" vertical="center" textRotation="0" wrapText="false" indent="0" shrinkToFit="false"/>
      <protection locked="true" hidden="false"/>
    </xf>
    <xf numFmtId="167" fontId="11" fillId="0" borderId="2" xfId="0" applyFont="true" applyBorder="true" applyAlignment="true" applyProtection="false">
      <alignment horizontal="center" vertical="center" textRotation="0" wrapText="true" indent="0" shrinkToFit="false"/>
      <protection locked="true" hidden="false"/>
    </xf>
    <xf numFmtId="164" fontId="11" fillId="0" borderId="2" xfId="20" applyFont="true" applyBorder="true" applyAlignment="true" applyProtection="false">
      <alignment horizontal="center" vertical="center" textRotation="0" wrapText="false" indent="0" shrinkToFit="false"/>
      <protection locked="true" hidden="false"/>
    </xf>
    <xf numFmtId="164" fontId="10" fillId="7" borderId="2" xfId="0" applyFont="true" applyBorder="true" applyAlignment="true" applyProtection="false">
      <alignment horizontal="center" vertical="center" textRotation="0" wrapText="false" indent="0" shrinkToFit="false"/>
      <protection locked="true" hidden="false"/>
    </xf>
    <xf numFmtId="164" fontId="12" fillId="7" borderId="2" xfId="20" applyFont="true" applyBorder="true" applyAlignment="true" applyProtection="false">
      <alignment horizontal="center" vertical="center" textRotation="0" wrapText="true" indent="0" shrinkToFit="false"/>
      <protection locked="true" hidden="false"/>
    </xf>
    <xf numFmtId="164" fontId="13" fillId="7" borderId="2" xfId="20" applyFont="true" applyBorder="true" applyAlignment="true" applyProtection="false">
      <alignment horizontal="center" vertical="center" textRotation="0" wrapText="true" indent="0" shrinkToFit="false"/>
      <protection locked="true" hidden="false"/>
    </xf>
    <xf numFmtId="170" fontId="10" fillId="7" borderId="2" xfId="0" applyFont="true" applyBorder="true" applyAlignment="true" applyProtection="false">
      <alignment horizontal="center" vertical="center" textRotation="0" wrapText="false" indent="0" shrinkToFit="false"/>
      <protection locked="true" hidden="false"/>
    </xf>
    <xf numFmtId="170" fontId="12" fillId="7" borderId="2" xfId="0" applyFont="true" applyBorder="true" applyAlignment="true" applyProtection="false">
      <alignment horizontal="center" vertical="center" textRotation="0" wrapText="false" indent="0" shrinkToFit="false"/>
      <protection locked="true" hidden="false"/>
    </xf>
    <xf numFmtId="171" fontId="11" fillId="8" borderId="2" xfId="0" applyFont="true" applyBorder="true" applyAlignment="true" applyProtection="false">
      <alignment horizontal="center" vertical="center" textRotation="0" wrapText="true" indent="0" shrinkToFit="false"/>
      <protection locked="true" hidden="false"/>
    </xf>
    <xf numFmtId="170" fontId="10" fillId="7" borderId="2" xfId="0" applyFont="true" applyBorder="true" applyAlignment="true" applyProtection="false">
      <alignment horizontal="center" vertical="center" textRotation="0" wrapText="true" indent="0" shrinkToFit="false"/>
      <protection locked="true" hidden="false"/>
    </xf>
    <xf numFmtId="169" fontId="10" fillId="7" borderId="2" xfId="0" applyFont="true" applyBorder="true" applyAlignment="true" applyProtection="false">
      <alignment horizontal="center" vertical="center" textRotation="0" wrapText="false" indent="0" shrinkToFit="false"/>
      <protection locked="true" hidden="false"/>
    </xf>
    <xf numFmtId="167" fontId="10" fillId="7" borderId="2" xfId="0" applyFont="true" applyBorder="true" applyAlignment="true" applyProtection="false">
      <alignment horizontal="center" vertical="center" textRotation="0" wrapText="false" indent="0" shrinkToFit="false"/>
      <protection locked="true" hidden="false"/>
    </xf>
    <xf numFmtId="171" fontId="10" fillId="0" borderId="2" xfId="0" applyFont="true" applyBorder="true" applyAlignment="true" applyProtection="false">
      <alignment horizontal="center" vertical="center" textRotation="0" wrapText="true" indent="0" shrinkToFit="false"/>
      <protection locked="true" hidden="false"/>
    </xf>
    <xf numFmtId="164" fontId="11" fillId="5" borderId="2" xfId="0" applyFont="true" applyBorder="true" applyAlignment="true" applyProtection="false">
      <alignment horizontal="center" vertical="center" textRotation="0" wrapText="false" indent="0" shrinkToFit="false"/>
      <protection locked="true" hidden="false"/>
    </xf>
    <xf numFmtId="164" fontId="10" fillId="5" borderId="2" xfId="0" applyFont="true" applyBorder="true" applyAlignment="true" applyProtection="false">
      <alignment horizontal="center" vertical="center" textRotation="0" wrapText="false" indent="0" shrinkToFit="false"/>
      <protection locked="true" hidden="false"/>
    </xf>
    <xf numFmtId="164" fontId="10" fillId="5" borderId="2" xfId="0" applyFont="true" applyBorder="true" applyAlignment="true" applyProtection="false">
      <alignment horizontal="center" vertical="center" textRotation="0" wrapText="true" indent="0" shrinkToFit="false"/>
      <protection locked="true" hidden="false"/>
    </xf>
    <xf numFmtId="170" fontId="11" fillId="5" borderId="2" xfId="0" applyFont="true" applyBorder="true" applyAlignment="true" applyProtection="false">
      <alignment horizontal="center" vertical="center" textRotation="0" wrapText="false" indent="0" shrinkToFit="false"/>
      <protection locked="true" hidden="false"/>
    </xf>
    <xf numFmtId="170" fontId="10" fillId="5" borderId="2" xfId="0" applyFont="true" applyBorder="true" applyAlignment="true" applyProtection="false">
      <alignment horizontal="center" vertical="center" textRotation="0" wrapText="false" indent="0" shrinkToFit="false"/>
      <protection locked="true" hidden="false"/>
    </xf>
    <xf numFmtId="167" fontId="10" fillId="5" borderId="2" xfId="0" applyFont="true" applyBorder="true" applyAlignment="true" applyProtection="false">
      <alignment horizontal="center" vertical="center" textRotation="0" wrapText="false" indent="0" shrinkToFit="false"/>
      <protection locked="true" hidden="false"/>
    </xf>
    <xf numFmtId="167" fontId="13" fillId="5" borderId="2" xfId="0" applyFont="true" applyBorder="true" applyAlignment="true" applyProtection="false">
      <alignment horizontal="center" vertical="center" textRotation="0" wrapText="false" indent="0" shrinkToFit="false"/>
      <protection locked="true" hidden="false"/>
    </xf>
    <xf numFmtId="170" fontId="12" fillId="0" borderId="2" xfId="0" applyFont="true" applyBorder="true" applyAlignment="true" applyProtection="false">
      <alignment horizontal="center" vertical="center" textRotation="0" wrapText="false" indent="0" shrinkToFit="false"/>
      <protection locked="true" hidden="false"/>
    </xf>
    <xf numFmtId="170" fontId="11" fillId="8" borderId="2" xfId="0" applyFont="true" applyBorder="true" applyAlignment="true" applyProtection="false">
      <alignment horizontal="center" vertical="center" textRotation="0" wrapText="false" indent="0" shrinkToFit="false"/>
      <protection locked="true" hidden="false"/>
    </xf>
    <xf numFmtId="170" fontId="13" fillId="5" borderId="2" xfId="0" applyFont="true" applyBorder="true" applyAlignment="true" applyProtection="false">
      <alignment horizontal="center" vertical="center" textRotation="0" wrapText="false" indent="0" shrinkToFit="false"/>
      <protection locked="true" hidden="false"/>
    </xf>
    <xf numFmtId="170" fontId="11" fillId="7" borderId="2"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justify"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3" fillId="0" borderId="2" xfId="0" applyFont="true" applyBorder="true" applyAlignment="true" applyProtection="false">
      <alignment horizontal="center" vertical="center" textRotation="0" wrapText="false" indent="0" shrinkToFit="false"/>
      <protection locked="true" hidden="false"/>
    </xf>
    <xf numFmtId="164" fontId="12" fillId="0" borderId="2" xfId="0" applyFont="true" applyBorder="true" applyAlignment="true" applyProtection="false">
      <alignment horizontal="center" vertical="center" textRotation="0" wrapText="false" indent="0" shrinkToFit="false"/>
      <protection locked="true" hidden="false"/>
    </xf>
    <xf numFmtId="164" fontId="13" fillId="0" borderId="2" xfId="0" applyFont="true" applyBorder="true" applyAlignment="true" applyProtection="false">
      <alignment horizontal="center" vertical="center" textRotation="0" wrapText="true" indent="0" shrinkToFit="false"/>
      <protection locked="true" hidden="false"/>
    </xf>
    <xf numFmtId="167" fontId="13" fillId="0" borderId="2" xfId="0" applyFont="true" applyBorder="true" applyAlignment="true" applyProtection="false">
      <alignment horizontal="center" vertical="center" textRotation="0" wrapText="fals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7" fontId="12" fillId="0" borderId="2" xfId="0" applyFont="true" applyBorder="true" applyAlignment="true" applyProtection="false">
      <alignment horizontal="center" vertical="center" textRotation="0" wrapText="true" indent="0" shrinkToFit="false"/>
      <protection locked="true" hidden="false"/>
    </xf>
    <xf numFmtId="172" fontId="13" fillId="0" borderId="2" xfId="0" applyFont="true" applyBorder="true" applyAlignment="true" applyProtection="false">
      <alignment horizontal="center" vertical="center" textRotation="0" wrapText="false" indent="0" shrinkToFit="false"/>
      <protection locked="true" hidden="false"/>
    </xf>
    <xf numFmtId="169" fontId="5" fillId="0" borderId="0" xfId="0" applyFont="true" applyBorder="false" applyAlignment="true" applyProtection="false">
      <alignment horizontal="center" vertical="bottom" textRotation="0" wrapText="false" indent="0" shrinkToFit="false"/>
      <protection locked="true" hidden="false"/>
    </xf>
    <xf numFmtId="172" fontId="13" fillId="5" borderId="2" xfId="0" applyFont="true" applyBorder="true" applyAlignment="true" applyProtection="false">
      <alignment horizontal="center" vertical="center" textRotation="0" wrapText="false" indent="0" shrinkToFit="false"/>
      <protection locked="true" hidden="false"/>
    </xf>
    <xf numFmtId="172" fontId="12" fillId="5" borderId="2" xfId="0" applyFont="true" applyBorder="true" applyAlignment="true" applyProtection="false">
      <alignment horizontal="center" vertical="center" textRotation="0" wrapText="false" indent="0" shrinkToFit="false"/>
      <protection locked="true" hidden="false"/>
    </xf>
    <xf numFmtId="172" fontId="12" fillId="0" borderId="2" xfId="0" applyFont="true" applyBorder="true" applyAlignment="true" applyProtection="false">
      <alignment horizontal="center" vertical="center" textRotation="0" wrapText="false" indent="0" shrinkToFit="false"/>
      <protection locked="true" hidden="false"/>
    </xf>
    <xf numFmtId="164" fontId="10" fillId="0" borderId="2" xfId="20" applyFont="true" applyBorder="true" applyAlignment="true" applyProtection="false">
      <alignment horizontal="center" vertical="center" textRotation="0" wrapText="true" indent="0" shrinkToFit="false"/>
      <protection locked="true" hidden="false"/>
    </xf>
    <xf numFmtId="172" fontId="13" fillId="5" borderId="2" xfId="0" applyFont="true" applyBorder="true" applyAlignment="true" applyProtection="false">
      <alignment horizontal="center" vertical="center" textRotation="0" wrapText="true" indent="0" shrinkToFit="false"/>
      <protection locked="true" hidden="false"/>
    </xf>
    <xf numFmtId="172" fontId="12" fillId="5" borderId="2" xfId="0" applyFont="true" applyBorder="true" applyAlignment="true" applyProtection="false">
      <alignment horizontal="center" vertical="center" textRotation="0" wrapText="true" indent="0" shrinkToFit="false"/>
      <protection locked="true" hidden="false"/>
    </xf>
    <xf numFmtId="172" fontId="12" fillId="0" borderId="2" xfId="0" applyFont="true" applyBorder="true" applyAlignment="true" applyProtection="false">
      <alignment horizontal="center" vertical="center" textRotation="0" wrapText="true" indent="0" shrinkToFit="false"/>
      <protection locked="true" hidden="false"/>
    </xf>
    <xf numFmtId="170" fontId="11" fillId="0" borderId="2" xfId="0" applyFont="true" applyBorder="true" applyAlignment="true" applyProtection="false">
      <alignment horizontal="center" vertical="center" textRotation="0" wrapText="true" indent="0" shrinkToFit="false"/>
      <protection locked="true" hidden="false"/>
    </xf>
    <xf numFmtId="170" fontId="10" fillId="0" borderId="2"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justify" vertical="bottom" textRotation="0" wrapText="true" indent="0" shrinkToFit="false"/>
      <protection locked="true" hidden="false"/>
    </xf>
    <xf numFmtId="172" fontId="13" fillId="0" borderId="2" xfId="0" applyFont="true" applyBorder="true" applyAlignment="true" applyProtection="false">
      <alignment horizontal="center" vertical="bottom" textRotation="0" wrapText="false" indent="0" shrinkToFit="false"/>
      <protection locked="true" hidden="false"/>
    </xf>
    <xf numFmtId="172" fontId="12" fillId="0" borderId="2" xfId="0" applyFont="true" applyBorder="true" applyAlignment="true" applyProtection="false">
      <alignment horizontal="center" vertical="bottom" textRotation="0" wrapText="false" indent="0" shrinkToFit="false"/>
      <protection locked="true" hidden="false"/>
    </xf>
    <xf numFmtId="164" fontId="12" fillId="0" borderId="2" xfId="0" applyFont="true" applyBorder="true" applyAlignment="true" applyProtection="false">
      <alignment horizontal="center" vertical="bottom" textRotation="0" wrapText="true" indent="0" shrinkToFit="false"/>
      <protection locked="true" hidden="false"/>
    </xf>
    <xf numFmtId="170" fontId="10" fillId="0" borderId="2" xfId="0" applyFont="true" applyBorder="true" applyAlignment="true" applyProtection="false">
      <alignment horizontal="center" vertical="bottom" textRotation="0" wrapText="false" indent="0" shrinkToFit="false"/>
      <protection locked="true" hidden="false"/>
    </xf>
    <xf numFmtId="170" fontId="11" fillId="0" borderId="2" xfId="0" applyFont="true" applyBorder="true" applyAlignment="true" applyProtection="false">
      <alignment horizontal="center" vertical="bottom" textRotation="0" wrapText="false" indent="0" shrinkToFit="false"/>
      <protection locked="true" hidden="false"/>
    </xf>
    <xf numFmtId="167" fontId="11" fillId="0" borderId="2" xfId="0" applyFont="true" applyBorder="true" applyAlignment="true" applyProtection="false">
      <alignment horizontal="center" vertical="bottom" textRotation="0" wrapText="false" indent="0" shrinkToFit="false"/>
      <protection locked="true" hidden="false"/>
    </xf>
    <xf numFmtId="167" fontId="10" fillId="0" borderId="2" xfId="0" applyFont="true" applyBorder="true" applyAlignment="true" applyProtection="false">
      <alignment horizontal="center" vertical="bottom" textRotation="0" wrapText="true" indent="0" shrinkToFit="false"/>
      <protection locked="true" hidden="false"/>
    </xf>
    <xf numFmtId="172" fontId="13" fillId="0" borderId="2" xfId="0" applyFont="true" applyBorder="true" applyAlignment="true" applyProtection="false">
      <alignment horizontal="center" vertical="center" textRotation="0" wrapText="true" indent="0" shrinkToFit="false"/>
      <protection locked="true" hidden="false"/>
    </xf>
    <xf numFmtId="164" fontId="15" fillId="0" borderId="2" xfId="0" applyFont="true" applyBorder="true" applyAlignment="true" applyProtection="false">
      <alignment horizontal="center" vertical="center" textRotation="0" wrapText="false" indent="0" shrinkToFit="false"/>
      <protection locked="true" hidden="false"/>
    </xf>
    <xf numFmtId="167" fontId="5" fillId="0" borderId="0" xfId="0" applyFont="true" applyBorder="false" applyAlignment="true" applyProtection="false">
      <alignment horizontal="center" vertical="center" textRotation="0" wrapText="false" indent="0" shrinkToFit="false"/>
      <protection locked="true" hidden="false"/>
    </xf>
    <xf numFmtId="164" fontId="13" fillId="0" borderId="2" xfId="20" applyFont="true" applyBorder="true" applyAlignment="true" applyProtection="false">
      <alignment horizontal="center" vertical="center" textRotation="0" wrapText="true" indent="0" shrinkToFit="false"/>
      <protection locked="true" hidden="false"/>
    </xf>
    <xf numFmtId="170" fontId="16" fillId="0" borderId="2" xfId="0" applyFont="true" applyBorder="true" applyAlignment="true" applyProtection="false">
      <alignment horizontal="center" vertical="center" textRotation="0" wrapText="false" indent="0" shrinkToFit="false"/>
      <protection locked="true" hidden="false"/>
    </xf>
    <xf numFmtId="164" fontId="13" fillId="4" borderId="2" xfId="0" applyFont="true" applyBorder="true" applyAlignment="true" applyProtection="false">
      <alignment horizontal="center" vertical="center" textRotation="0" wrapText="false" indent="0" shrinkToFit="false"/>
      <protection locked="true" hidden="false"/>
    </xf>
    <xf numFmtId="173" fontId="10" fillId="0" borderId="2" xfId="15" applyFont="true" applyBorder="true" applyAlignment="true" applyProtection="true">
      <alignment horizontal="center" vertical="center" textRotation="0" wrapText="false" indent="0" shrinkToFit="false"/>
      <protection locked="true" hidden="false"/>
    </xf>
    <xf numFmtId="167" fontId="10" fillId="0" borderId="2" xfId="15" applyFont="true" applyBorder="true" applyAlignment="true" applyProtection="true">
      <alignment horizontal="center" vertical="center" textRotation="0" wrapText="false" indent="0" shrinkToFit="false"/>
      <protection locked="true" hidden="false"/>
    </xf>
    <xf numFmtId="172" fontId="12" fillId="5" borderId="2" xfId="0" applyFont="true" applyBorder="true" applyAlignment="true" applyProtection="false">
      <alignment horizontal="justify" vertical="bottom" textRotation="0" wrapText="false" indent="0" shrinkToFit="false"/>
      <protection locked="true" hidden="false"/>
    </xf>
    <xf numFmtId="164" fontId="0" fillId="0" borderId="0" xfId="0" applyFont="true" applyBorder="false" applyAlignment="true" applyProtection="false">
      <alignment horizontal="justify" vertical="bottom" textRotation="0" wrapText="false" indent="0" shrinkToFit="false"/>
      <protection locked="true" hidden="false"/>
    </xf>
    <xf numFmtId="172" fontId="12" fillId="0" borderId="2" xfId="0" applyFont="true" applyBorder="true" applyAlignment="true" applyProtection="false">
      <alignment horizontal="justify" vertical="bottom" textRotation="0" wrapText="false" indent="0" shrinkToFit="false"/>
      <protection locked="true" hidden="false"/>
    </xf>
    <xf numFmtId="173" fontId="10" fillId="0" borderId="2" xfId="15" applyFont="true" applyBorder="true" applyAlignment="true" applyProtection="true">
      <alignment horizontal="justify" vertical="bottom" textRotation="0" wrapText="false" indent="0" shrinkToFit="false"/>
      <protection locked="true" hidden="false"/>
    </xf>
    <xf numFmtId="167" fontId="11" fillId="0" borderId="2" xfId="0" applyFont="true" applyBorder="true" applyAlignment="true" applyProtection="false">
      <alignment horizontal="justify" vertical="bottom" textRotation="0" wrapText="false" indent="0" shrinkToFit="false"/>
      <protection locked="true" hidden="false"/>
    </xf>
    <xf numFmtId="172" fontId="12" fillId="5" borderId="2" xfId="0" applyFont="true" applyBorder="true" applyAlignment="true" applyProtection="false">
      <alignment horizontal="center" vertical="bottom" textRotation="0" wrapText="fals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73" fontId="10" fillId="0" borderId="3" xfId="15" applyFont="true" applyBorder="tru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73" fontId="10" fillId="0" borderId="2" xfId="15" applyFont="true" applyBorder="true" applyAlignment="true" applyProtection="true">
      <alignment horizontal="center" vertical="bottom" textRotation="0" wrapText="false" indent="0" shrinkToFit="false"/>
      <protection locked="true" hidden="false"/>
    </xf>
    <xf numFmtId="164" fontId="12" fillId="5" borderId="2" xfId="0" applyFont="true" applyBorder="true" applyAlignment="true" applyProtection="false">
      <alignment horizontal="center" vertical="center" textRotation="0" wrapText="true" indent="0" shrinkToFit="false"/>
      <protection locked="true" hidden="false"/>
    </xf>
    <xf numFmtId="172" fontId="13" fillId="5" borderId="2" xfId="0" applyFont="true" applyBorder="true" applyAlignment="true" applyProtection="false">
      <alignment horizontal="center" vertical="bottom" textRotation="0" wrapText="false" indent="0" shrinkToFit="false"/>
      <protection locked="true" hidden="false"/>
    </xf>
    <xf numFmtId="172" fontId="12" fillId="5" borderId="2" xfId="0" applyFont="true" applyBorder="true" applyAlignment="true" applyProtection="false">
      <alignment horizontal="center" vertical="bottom" textRotation="0" wrapText="true" indent="0" shrinkToFit="false"/>
      <protection locked="true" hidden="false"/>
    </xf>
    <xf numFmtId="164" fontId="11" fillId="0" borderId="2" xfId="0" applyFont="true" applyBorder="true" applyAlignment="true" applyProtection="false">
      <alignment horizontal="center" vertical="bottom" textRotation="0" wrapText="false" indent="0" shrinkToFit="false"/>
      <protection locked="true" hidden="false"/>
    </xf>
    <xf numFmtId="164" fontId="10" fillId="0" borderId="2" xfId="0" applyFont="true" applyBorder="true" applyAlignment="true" applyProtection="false">
      <alignment horizontal="center" vertical="bottom" textRotation="0" wrapText="false" indent="0" shrinkToFit="false"/>
      <protection locked="true" hidden="false"/>
    </xf>
    <xf numFmtId="164" fontId="12" fillId="0" borderId="0" xfId="20" applyFont="true" applyBorder="false" applyAlignment="true" applyProtection="false">
      <alignment horizontal="center" vertical="bottom" textRotation="0" wrapText="false" indent="0" shrinkToFit="false"/>
      <protection locked="true" hidden="false"/>
    </xf>
    <xf numFmtId="169" fontId="10" fillId="0" borderId="2" xfId="0" applyFont="true" applyBorder="true" applyAlignment="true" applyProtection="false">
      <alignment horizontal="center" vertical="bottom" textRotation="0" wrapText="false" indent="0" shrinkToFit="false"/>
      <protection locked="true" hidden="false"/>
    </xf>
    <xf numFmtId="167" fontId="10" fillId="0" borderId="2" xfId="0" applyFont="true" applyBorder="true" applyAlignment="true" applyProtection="false">
      <alignment horizontal="center" vertical="bottom" textRotation="0" wrapText="false" indent="0" shrinkToFit="false"/>
      <protection locked="true" hidden="false"/>
    </xf>
    <xf numFmtId="164" fontId="10" fillId="0" borderId="2" xfId="0" applyFont="true" applyBorder="true" applyAlignment="true" applyProtection="false">
      <alignment horizontal="center" vertical="bottom" textRotation="0" wrapText="true" indent="0" shrinkToFit="false"/>
      <protection locked="true" hidden="false"/>
    </xf>
    <xf numFmtId="164" fontId="11" fillId="6" borderId="2" xfId="0" applyFont="true" applyBorder="true" applyAlignment="true" applyProtection="false">
      <alignment horizontal="center" vertical="center" textRotation="0" wrapText="false" indent="0" shrinkToFit="false"/>
      <protection locked="true" hidden="false"/>
    </xf>
    <xf numFmtId="164" fontId="10" fillId="6" borderId="2" xfId="0" applyFont="true" applyBorder="true" applyAlignment="true" applyProtection="false">
      <alignment horizontal="center" vertical="center" textRotation="0" wrapText="false" indent="0" shrinkToFit="false"/>
      <protection locked="true" hidden="false"/>
    </xf>
    <xf numFmtId="164" fontId="0" fillId="6" borderId="2" xfId="0" applyFont="true" applyBorder="true" applyAlignment="true" applyProtection="false">
      <alignment horizontal="center" vertical="center" textRotation="0" wrapText="false" indent="0" shrinkToFit="false"/>
      <protection locked="true" hidden="false"/>
    </xf>
    <xf numFmtId="170" fontId="13" fillId="6" borderId="2" xfId="0" applyFont="true" applyBorder="true" applyAlignment="true" applyProtection="false">
      <alignment horizontal="center" vertical="center" textRotation="0" wrapText="false" indent="0" shrinkToFit="false"/>
      <protection locked="true" hidden="false"/>
    </xf>
    <xf numFmtId="170" fontId="12" fillId="6" borderId="2" xfId="0" applyFont="true" applyBorder="true" applyAlignment="true" applyProtection="false">
      <alignment horizontal="center" vertical="center" textRotation="0" wrapText="false" indent="0" shrinkToFit="false"/>
      <protection locked="true" hidden="false"/>
    </xf>
    <xf numFmtId="164" fontId="11" fillId="9" borderId="2"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71" fontId="6" fillId="0" borderId="2" xfId="0" applyFont="true" applyBorder="tru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9" fillId="5" borderId="2" xfId="0" applyFont="true" applyBorder="true" applyAlignment="true" applyProtection="false">
      <alignment horizontal="center" vertical="center" textRotation="0" wrapText="false" indent="0" shrinkToFit="false"/>
      <protection locked="true" hidden="false"/>
    </xf>
    <xf numFmtId="167" fontId="11" fillId="10" borderId="2"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7" fontId="11" fillId="0" borderId="0" xfId="0" applyFont="true" applyBorder="false" applyAlignment="true" applyProtection="false">
      <alignment horizontal="center" vertical="center" textRotation="0" wrapText="false" indent="0" shrinkToFit="false"/>
      <protection locked="true" hidden="false"/>
    </xf>
    <xf numFmtId="167" fontId="10" fillId="0" borderId="0" xfId="0" applyFont="true" applyBorder="false" applyAlignment="true" applyProtection="false">
      <alignment horizontal="center" vertical="center" textRotation="0" wrapText="false" indent="0" shrinkToFit="false"/>
      <protection locked="true" hidden="false"/>
    </xf>
    <xf numFmtId="164" fontId="18" fillId="0" borderId="0" xfId="0" applyFont="true" applyBorder="fals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center" vertical="center" textRotation="0" wrapText="false" indent="0" shrinkToFit="false"/>
      <protection locked="true" hidden="false"/>
    </xf>
    <xf numFmtId="167" fontId="18" fillId="0" borderId="0" xfId="0" applyFont="true" applyBorder="false" applyAlignment="true" applyProtection="false">
      <alignment horizontal="center" vertical="center" textRotation="0" wrapText="false" indent="0" shrinkToFit="false"/>
      <protection locked="true" hidden="false"/>
    </xf>
    <xf numFmtId="169"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bottom" textRotation="0" wrapText="tru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19" fillId="0" borderId="2" xfId="20" applyFont="true" applyBorder="true" applyAlignment="true" applyProtection="false">
      <alignment horizontal="center" vertical="center" textRotation="0" wrapText="false" indent="0" shrinkToFit="false"/>
      <protection locked="true" hidden="false"/>
    </xf>
    <xf numFmtId="164" fontId="8" fillId="0" borderId="4" xfId="20" applyFont="true" applyBorder="true" applyAlignment="true" applyProtection="false">
      <alignment horizontal="center" vertical="center" textRotation="0" wrapText="false" indent="0" shrinkToFit="false"/>
      <protection locked="true" hidden="false"/>
    </xf>
    <xf numFmtId="164" fontId="21" fillId="5" borderId="5" xfId="0" applyFont="true" applyBorder="true" applyAlignment="true" applyProtection="false">
      <alignment horizontal="center" vertical="center" textRotation="0" wrapText="false" indent="0" shrinkToFit="false"/>
      <protection locked="true" hidden="false"/>
    </xf>
    <xf numFmtId="164" fontId="21" fillId="5" borderId="4" xfId="0" applyFont="true" applyBorder="true" applyAlignment="true" applyProtection="false">
      <alignment horizontal="center" vertical="bottom" textRotation="0" wrapText="false" indent="0" shrinkToFit="false"/>
      <protection locked="true" hidden="false"/>
    </xf>
    <xf numFmtId="164" fontId="21" fillId="5" borderId="4" xfId="0" applyFont="true" applyBorder="true" applyAlignment="true" applyProtection="false">
      <alignment horizontal="center" vertical="center" textRotation="0" wrapText="false" indent="0" shrinkToFit="false"/>
      <protection locked="true" hidden="false"/>
    </xf>
    <xf numFmtId="174" fontId="8" fillId="5" borderId="4" xfId="0" applyFont="true" applyBorder="true" applyAlignment="true" applyProtection="false">
      <alignment horizontal="left" vertical="center" textRotation="0" wrapText="true" indent="0" shrinkToFit="false"/>
      <protection locked="true" hidden="false"/>
    </xf>
    <xf numFmtId="170" fontId="8" fillId="5" borderId="2" xfId="19" applyFont="true" applyBorder="true" applyAlignment="true" applyProtection="true">
      <alignment horizontal="center" vertical="bottom" textRotation="0" wrapText="false" indent="0" shrinkToFit="false"/>
      <protection locked="true" hidden="false"/>
    </xf>
    <xf numFmtId="174" fontId="8" fillId="5" borderId="4" xfId="0" applyFont="true" applyBorder="true" applyAlignment="true" applyProtection="false">
      <alignment horizontal="center" vertical="center" textRotation="0" wrapText="false" indent="0" shrinkToFit="false"/>
      <protection locked="true" hidden="false"/>
    </xf>
    <xf numFmtId="168" fontId="8" fillId="5" borderId="2" xfId="19" applyFont="true" applyBorder="true" applyAlignment="true" applyProtection="true">
      <alignment horizontal="center" vertical="bottom" textRotation="0" wrapText="false" indent="0" shrinkToFit="false"/>
      <protection locked="true" hidden="false"/>
    </xf>
    <xf numFmtId="170" fontId="8" fillId="5" borderId="2" xfId="15" applyFont="true" applyBorder="true" applyAlignment="true" applyProtection="true">
      <alignment horizontal="center" vertical="center" textRotation="0" wrapText="false" indent="0" shrinkToFit="false"/>
      <protection locked="true" hidden="false"/>
    </xf>
    <xf numFmtId="174" fontId="8" fillId="5" borderId="2" xfId="0" applyFont="true" applyBorder="true" applyAlignment="true" applyProtection="false">
      <alignment horizontal="left" vertical="center" textRotation="0" wrapText="false" indent="0" shrinkToFit="false"/>
      <protection locked="true" hidden="false"/>
    </xf>
    <xf numFmtId="170" fontId="8" fillId="0" borderId="2" xfId="15" applyFont="true" applyBorder="true" applyAlignment="true" applyProtection="true">
      <alignment horizontal="center" vertical="center" textRotation="0" wrapText="false" indent="0" shrinkToFit="false"/>
      <protection locked="true" hidden="false"/>
    </xf>
    <xf numFmtId="164" fontId="8" fillId="5" borderId="2" xfId="19" applyFont="true" applyBorder="true" applyAlignment="true" applyProtection="true">
      <alignment horizontal="center" vertical="bottom" textRotation="0" wrapText="false" indent="0" shrinkToFit="false"/>
      <protection locked="true" hidden="false"/>
    </xf>
    <xf numFmtId="166" fontId="8" fillId="5" borderId="2" xfId="15" applyFont="true" applyBorder="true" applyAlignment="true" applyProtection="true">
      <alignment horizontal="center" vertical="center" textRotation="0" wrapText="false" indent="0" shrinkToFit="false"/>
      <protection locked="true" hidden="false"/>
    </xf>
    <xf numFmtId="174" fontId="6" fillId="5" borderId="2" xfId="0" applyFont="true" applyBorder="true" applyAlignment="true" applyProtection="false">
      <alignment horizontal="left" vertical="center" textRotation="0" wrapText="false" indent="0" shrinkToFit="false"/>
      <protection locked="true" hidden="false"/>
    </xf>
    <xf numFmtId="170" fontId="8" fillId="0" borderId="2" xfId="15" applyFont="true" applyBorder="true" applyAlignment="true" applyProtection="true">
      <alignment horizontal="center" vertical="bottom" textRotation="0" wrapText="false" indent="0" shrinkToFit="false"/>
      <protection locked="true" hidden="false"/>
    </xf>
    <xf numFmtId="168" fontId="8" fillId="0" borderId="2" xfId="19" applyFont="true" applyBorder="true" applyAlignment="true" applyProtection="true">
      <alignment horizontal="center" vertical="bottom" textRotation="0" wrapText="false" indent="0" shrinkToFit="false"/>
      <protection locked="true" hidden="false"/>
    </xf>
    <xf numFmtId="174" fontId="22" fillId="5" borderId="2" xfId="0" applyFont="true" applyBorder="true" applyAlignment="true" applyProtection="false">
      <alignment horizontal="left" vertical="center" textRotation="0" wrapText="true" indent="0" shrinkToFit="false"/>
      <protection locked="true" hidden="false"/>
    </xf>
    <xf numFmtId="164" fontId="23" fillId="0" borderId="2" xfId="0" applyFont="true" applyBorder="true" applyAlignment="false" applyProtection="false">
      <alignment horizontal="general" vertical="bottom" textRotation="0" wrapText="false" indent="0" shrinkToFit="false"/>
      <protection locked="true" hidden="false"/>
    </xf>
    <xf numFmtId="174" fontId="22" fillId="5" borderId="2" xfId="0" applyFont="true" applyBorder="true" applyAlignment="true" applyProtection="false">
      <alignment horizontal="left" vertical="center" textRotation="0" wrapText="false" indent="0" shrinkToFit="false"/>
      <protection locked="true" hidden="false"/>
    </xf>
    <xf numFmtId="170" fontId="6" fillId="0" borderId="2" xfId="0" applyFont="true" applyBorder="true" applyAlignment="true" applyProtection="false">
      <alignment horizontal="center" vertical="bottom" textRotation="0" wrapText="false" indent="0" shrinkToFit="false"/>
      <protection locked="true" hidden="false"/>
    </xf>
    <xf numFmtId="164" fontId="8" fillId="5" borderId="2" xfId="0" applyFont="true" applyBorder="true" applyAlignment="true" applyProtection="false">
      <alignment horizontal="left" vertical="center" textRotation="0" wrapText="false" indent="0" shrinkToFit="false"/>
      <protection locked="true" hidden="false"/>
    </xf>
    <xf numFmtId="164" fontId="22" fillId="5" borderId="2" xfId="0" applyFont="true" applyBorder="true" applyAlignment="true" applyProtection="false">
      <alignment horizontal="left" vertical="center" textRotation="0" wrapText="true" indent="0" shrinkToFit="false"/>
      <protection locked="true" hidden="false"/>
    </xf>
    <xf numFmtId="170" fontId="6" fillId="0" borderId="2" xfId="15" applyFont="true" applyBorder="true" applyAlignment="true" applyProtection="true">
      <alignment horizontal="center" vertical="bottom" textRotation="0" wrapText="false" indent="0" shrinkToFit="false"/>
      <protection locked="true" hidden="false"/>
    </xf>
    <xf numFmtId="164" fontId="22" fillId="0" borderId="2" xfId="0" applyFont="true" applyBorder="true" applyAlignment="true" applyProtection="false">
      <alignment horizontal="left" vertical="center" textRotation="0" wrapText="false" indent="0" shrinkToFit="false"/>
      <protection locked="true" hidden="false"/>
    </xf>
    <xf numFmtId="174" fontId="8" fillId="0" borderId="2" xfId="0" applyFont="true" applyBorder="true" applyAlignment="true" applyProtection="false">
      <alignment horizontal="left" vertical="center" textRotation="0" wrapText="false" indent="0" shrinkToFit="false"/>
      <protection locked="true" hidden="false"/>
    </xf>
    <xf numFmtId="164" fontId="8" fillId="0" borderId="2" xfId="0" applyFont="true" applyBorder="true" applyAlignment="true" applyProtection="false">
      <alignment horizontal="left" vertical="center" textRotation="0" wrapText="false" indent="0" shrinkToFit="false"/>
      <protection locked="true" hidden="false"/>
    </xf>
    <xf numFmtId="164" fontId="22"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left" vertical="center" textRotation="0" wrapText="tru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0" fontId="6" fillId="0" borderId="2" xfId="0" applyFont="true" applyBorder="true" applyAlignment="false" applyProtection="false">
      <alignment horizontal="general" vertical="bottom" textRotation="0" wrapText="false" indent="0" shrinkToFit="false"/>
      <protection locked="true" hidden="false"/>
    </xf>
    <xf numFmtId="166" fontId="6" fillId="0" borderId="2" xfId="0" applyFont="true" applyBorder="true" applyAlignment="true" applyProtection="false">
      <alignment horizontal="center" vertical="bottom" textRotation="0" wrapText="false" indent="0" shrinkToFit="false"/>
      <protection locked="true" hidden="false"/>
    </xf>
    <xf numFmtId="168" fontId="6" fillId="0" borderId="2" xfId="0" applyFont="true" applyBorder="true" applyAlignment="true" applyProtection="false">
      <alignment horizontal="center" vertical="bottom" textRotation="0" wrapText="false" indent="0" shrinkToFit="false"/>
      <protection locked="true" hidden="false"/>
    </xf>
    <xf numFmtId="173" fontId="6" fillId="0" borderId="2"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center" vertical="bottom" textRotation="0" wrapText="true" indent="0" shrinkToFit="false"/>
      <protection locked="true" hidden="false"/>
    </xf>
    <xf numFmtId="170" fontId="23" fillId="0" borderId="0" xfId="0" applyFont="true" applyBorder="false" applyAlignment="false" applyProtection="false">
      <alignment horizontal="general" vertical="bottom" textRotation="0" wrapText="false" indent="0" shrinkToFit="false"/>
      <protection locked="true" hidden="false"/>
    </xf>
    <xf numFmtId="164" fontId="23" fillId="0" borderId="6"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23"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tru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center" vertical="bottom" textRotation="0" wrapText="tru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6" fillId="0" borderId="2" xfId="0" applyFont="true" applyBorder="true" applyAlignment="true" applyProtection="false">
      <alignment horizontal="center" vertical="bottom" textRotation="0" wrapText="true" indent="0" shrinkToFit="false"/>
      <protection locked="true" hidden="false"/>
    </xf>
    <xf numFmtId="170" fontId="6" fillId="0" borderId="2" xfId="0" applyFont="true" applyBorder="true" applyAlignment="true" applyProtection="false">
      <alignment horizontal="center" vertical="center" textRotation="0" wrapText="false" indent="0" shrinkToFit="false"/>
      <protection locked="true" hidden="false"/>
    </xf>
    <xf numFmtId="170" fontId="8" fillId="0" borderId="2" xfId="0" applyFont="true" applyBorder="true" applyAlignment="true" applyProtection="false">
      <alignment horizontal="center" vertical="center" textRotation="0" wrapText="false" indent="0" shrinkToFit="false"/>
      <protection locked="true" hidden="false"/>
    </xf>
    <xf numFmtId="170" fontId="6" fillId="0" borderId="2"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72" fontId="12" fillId="0" borderId="2" xfId="0" applyFont="true" applyBorder="true" applyAlignment="true" applyProtection="false">
      <alignment horizontal="left" vertical="center" textRotation="0" wrapText="true" indent="0" shrinkToFit="false"/>
      <protection locked="true" hidden="false"/>
    </xf>
    <xf numFmtId="172" fontId="12" fillId="0" borderId="2" xfId="0" applyFont="true" applyBorder="true" applyAlignment="true" applyProtection="false">
      <alignment horizontal="right" vertical="center" textRotation="0" wrapText="false" indent="0" shrinkToFit="false"/>
      <protection locked="true" hidden="false"/>
    </xf>
    <xf numFmtId="173" fontId="10" fillId="0" borderId="2" xfId="15" applyFont="true" applyBorder="true" applyAlignment="true" applyProtection="true">
      <alignment horizontal="general" vertical="center"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72" fontId="24" fillId="0" borderId="2" xfId="0" applyFont="true" applyBorder="true" applyAlignment="true" applyProtection="false">
      <alignment horizontal="center" vertical="center" textRotation="0" wrapText="false" indent="0" shrinkToFit="false"/>
      <protection locked="true" hidden="false"/>
    </xf>
    <xf numFmtId="172" fontId="24" fillId="5" borderId="2" xfId="0" applyFont="true" applyBorder="true" applyAlignment="true" applyProtection="false">
      <alignment horizontal="center" vertical="center" textRotation="0" wrapText="false" indent="0" shrinkToFit="false"/>
      <protection locked="true" hidden="false"/>
    </xf>
    <xf numFmtId="172" fontId="24" fillId="0" borderId="2" xfId="0" applyFont="true" applyBorder="true" applyAlignment="true" applyProtection="false">
      <alignment horizontal="left" vertical="center" textRotation="0" wrapText="true" indent="0" shrinkToFit="false"/>
      <protection locked="true" hidden="false"/>
    </xf>
    <xf numFmtId="172" fontId="24" fillId="0" borderId="2" xfId="0" applyFont="true" applyBorder="true" applyAlignment="true" applyProtection="false">
      <alignment horizontal="right" vertical="center"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Porcentagem 2" xfId="21"/>
    <cellStyle name="Separador de milhares 2" xfId="22"/>
    <cellStyle name="Vírgula 2" xfId="23"/>
  </cellStyles>
  <dxfs count="2">
    <dxf/>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2B2B2"/>
      <rgbColor rgb="FF808080"/>
      <rgbColor rgb="FF8FAADC"/>
      <rgbColor rgb="FF993366"/>
      <rgbColor rgb="FFFFFFCC"/>
      <rgbColor rgb="FFCCFFFF"/>
      <rgbColor rgb="FF660066"/>
      <rgbColor rgb="FFFF8080"/>
      <rgbColor rgb="FF005BAB"/>
      <rgbColor rgb="FFD0CECE"/>
      <rgbColor rgb="FF000080"/>
      <rgbColor rgb="FFFF00FF"/>
      <rgbColor rgb="FFFFFF00"/>
      <rgbColor rgb="FF00FFFF"/>
      <rgbColor rgb="FF800080"/>
      <rgbColor rgb="FF800000"/>
      <rgbColor rgb="FF008080"/>
      <rgbColor rgb="FF0000FF"/>
      <rgbColor rgb="FF00CCFF"/>
      <rgbColor rgb="FFCCFFFF"/>
      <rgbColor rgb="FFD9D9D9"/>
      <rgbColor rgb="FFFFFFA6"/>
      <rgbColor rgb="FFA9D18E"/>
      <rgbColor rgb="FFFF99CC"/>
      <rgbColor rgb="FFCC99FF"/>
      <rgbColor rgb="FFFFDBB6"/>
      <rgbColor rgb="FF3366FF"/>
      <rgbColor rgb="FF34CBB6"/>
      <rgbColor rgb="FF99CC00"/>
      <rgbColor rgb="FFFFCC00"/>
      <rgbColor rgb="FFFF9900"/>
      <rgbColor rgb="FFFF4000"/>
      <rgbColor rgb="FF666699"/>
      <rgbColor rgb="FF729FCF"/>
      <rgbColor rgb="FF003366"/>
      <rgbColor rgb="FF339966"/>
      <rgbColor rgb="FF111111"/>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J70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1" outlineLevelCol="0"/>
  <cols>
    <col collapsed="false" customWidth="true" hidden="false" outlineLevel="0" max="1" min="1" style="1" width="12.29"/>
    <col collapsed="false" customWidth="true" hidden="false" outlineLevel="0" max="2" min="2" style="1" width="8.71"/>
    <col collapsed="false" customWidth="true" hidden="false" outlineLevel="0" max="3" min="3" style="1" width="42.86"/>
    <col collapsed="false" customWidth="true" hidden="false" outlineLevel="0" max="5" min="4" style="1" width="8.71"/>
    <col collapsed="false" customWidth="true" hidden="false" outlineLevel="0" max="6" min="6" style="2" width="12.86"/>
    <col collapsed="false" customWidth="true" hidden="false" outlineLevel="0" max="7" min="7" style="1" width="10.42"/>
    <col collapsed="false" customWidth="true" hidden="false" outlineLevel="0" max="8" min="8" style="1" width="10.29"/>
    <col collapsed="false" customWidth="true" hidden="false" outlineLevel="0" max="9" min="9" style="1" width="11.14"/>
    <col collapsed="false" customWidth="true" hidden="false" outlineLevel="0" max="10" min="10" style="3" width="20.3"/>
    <col collapsed="false" customWidth="true" hidden="false" outlineLevel="0" max="1022" min="11" style="0" width="8.71"/>
    <col collapsed="false" customWidth="true" hidden="false" outlineLevel="0" max="1025" min="1023" style="0" width="8.67"/>
  </cols>
  <sheetData>
    <row r="1" customFormat="false" ht="15" hidden="false" customHeight="false" outlineLevel="0" collapsed="false">
      <c r="A1" s="4"/>
      <c r="B1" s="4"/>
      <c r="C1" s="4"/>
      <c r="D1" s="4"/>
      <c r="E1" s="4"/>
      <c r="F1" s="4"/>
      <c r="G1" s="4"/>
      <c r="H1" s="4"/>
      <c r="I1" s="4"/>
      <c r="J1" s="4"/>
    </row>
    <row r="2" customFormat="false" ht="15" hidden="false" customHeight="false" outlineLevel="0" collapsed="false">
      <c r="A2" s="4"/>
      <c r="B2" s="4"/>
      <c r="C2" s="4"/>
      <c r="D2" s="4"/>
      <c r="E2" s="4"/>
      <c r="F2" s="4"/>
      <c r="G2" s="4"/>
      <c r="H2" s="4"/>
      <c r="I2" s="4"/>
      <c r="J2" s="4"/>
    </row>
    <row r="3" customFormat="false" ht="15" hidden="false" customHeight="false" outlineLevel="0" collapsed="false">
      <c r="A3" s="4"/>
      <c r="B3" s="4"/>
      <c r="C3" s="4"/>
      <c r="D3" s="4"/>
      <c r="E3" s="4"/>
      <c r="F3" s="4"/>
      <c r="G3" s="4"/>
      <c r="H3" s="4"/>
      <c r="I3" s="4"/>
      <c r="J3" s="4"/>
    </row>
    <row r="4" customFormat="false" ht="15" hidden="false" customHeight="false" outlineLevel="0" collapsed="false">
      <c r="A4" s="4"/>
      <c r="B4" s="4"/>
      <c r="C4" s="4"/>
      <c r="D4" s="4"/>
      <c r="E4" s="4"/>
      <c r="F4" s="4"/>
      <c r="G4" s="4"/>
      <c r="H4" s="4"/>
      <c r="I4" s="4"/>
      <c r="J4" s="4"/>
    </row>
    <row r="5" customFormat="false" ht="15" hidden="false" customHeight="false" outlineLevel="0" collapsed="false">
      <c r="A5" s="4"/>
      <c r="B5" s="4"/>
      <c r="C5" s="4"/>
      <c r="D5" s="4"/>
      <c r="E5" s="4"/>
      <c r="F5" s="4"/>
      <c r="G5" s="4"/>
      <c r="H5" s="4"/>
      <c r="I5" s="4"/>
      <c r="J5" s="4"/>
    </row>
    <row r="6" customFormat="false" ht="15.75" hidden="false" customHeight="false" outlineLevel="0" collapsed="false">
      <c r="A6" s="5" t="s">
        <v>0</v>
      </c>
      <c r="B6" s="5"/>
      <c r="C6" s="5"/>
      <c r="D6" s="5"/>
      <c r="E6" s="5"/>
      <c r="F6" s="5"/>
      <c r="G6" s="5"/>
      <c r="H6" s="5"/>
      <c r="I6" s="5"/>
      <c r="J6" s="5"/>
    </row>
    <row r="7" customFormat="false" ht="15" hidden="false" customHeight="false" outlineLevel="0" collapsed="false">
      <c r="A7" s="6" t="s">
        <v>1</v>
      </c>
      <c r="B7" s="6"/>
      <c r="C7" s="6"/>
      <c r="D7" s="6"/>
      <c r="E7" s="6"/>
      <c r="F7" s="6"/>
      <c r="G7" s="6"/>
      <c r="H7" s="6"/>
      <c r="I7" s="6"/>
      <c r="J7" s="6"/>
    </row>
    <row r="8" customFormat="false" ht="15" hidden="false" customHeight="false" outlineLevel="0" collapsed="false">
      <c r="A8" s="6" t="s">
        <v>2</v>
      </c>
      <c r="B8" s="6"/>
      <c r="C8" s="6"/>
      <c r="D8" s="6"/>
      <c r="E8" s="6"/>
      <c r="F8" s="6"/>
      <c r="G8" s="6"/>
      <c r="H8" s="6"/>
      <c r="I8" s="6"/>
      <c r="J8" s="6"/>
    </row>
    <row r="9" customFormat="false" ht="15" hidden="false" customHeight="false" outlineLevel="0" collapsed="false">
      <c r="A9" s="7" t="s">
        <v>3</v>
      </c>
      <c r="B9" s="7"/>
      <c r="C9" s="7"/>
      <c r="D9" s="7"/>
      <c r="E9" s="7"/>
      <c r="F9" s="7"/>
      <c r="G9" s="7"/>
      <c r="H9" s="7"/>
      <c r="I9" s="7"/>
      <c r="J9" s="7"/>
    </row>
    <row r="10" customFormat="false" ht="15" hidden="false" customHeight="false" outlineLevel="0" collapsed="false">
      <c r="A10" s="8" t="s">
        <v>4</v>
      </c>
      <c r="B10" s="8"/>
      <c r="C10" s="8"/>
      <c r="D10" s="8"/>
      <c r="E10" s="8"/>
      <c r="F10" s="8"/>
      <c r="G10" s="8"/>
      <c r="H10" s="8"/>
      <c r="I10" s="8"/>
      <c r="J10" s="8"/>
    </row>
    <row r="11" customFormat="false" ht="15" hidden="false" customHeight="false" outlineLevel="0" collapsed="false">
      <c r="A11" s="7" t="s">
        <v>5</v>
      </c>
      <c r="B11" s="7"/>
      <c r="C11" s="7"/>
      <c r="D11" s="7"/>
      <c r="E11" s="7"/>
      <c r="F11" s="7"/>
      <c r="G11" s="7"/>
      <c r="H11" s="7"/>
      <c r="I11" s="7"/>
      <c r="J11" s="7"/>
    </row>
    <row r="12" customFormat="false" ht="15" hidden="false" customHeight="false" outlineLevel="0" collapsed="false">
      <c r="A12" s="8" t="s">
        <v>6</v>
      </c>
      <c r="B12" s="8"/>
      <c r="C12" s="8"/>
      <c r="D12" s="8"/>
      <c r="E12" s="8"/>
      <c r="F12" s="8"/>
      <c r="G12" s="8"/>
      <c r="H12" s="8"/>
      <c r="I12" s="8"/>
      <c r="J12" s="8"/>
    </row>
    <row r="13" customFormat="false" ht="15" hidden="false" customHeight="false" outlineLevel="0" collapsed="false">
      <c r="A13" s="7" t="s">
        <v>7</v>
      </c>
      <c r="B13" s="7"/>
      <c r="C13" s="7"/>
      <c r="D13" s="7"/>
      <c r="E13" s="7"/>
      <c r="F13" s="7"/>
      <c r="G13" s="7"/>
      <c r="H13" s="7"/>
      <c r="I13" s="7"/>
      <c r="J13" s="7"/>
    </row>
    <row r="14" customFormat="false" ht="15" hidden="false" customHeight="true" outlineLevel="0" collapsed="false">
      <c r="A14" s="9" t="s">
        <v>8</v>
      </c>
      <c r="B14" s="9" t="s">
        <v>9</v>
      </c>
      <c r="C14" s="9" t="s">
        <v>10</v>
      </c>
      <c r="D14" s="9" t="s">
        <v>11</v>
      </c>
      <c r="E14" s="9" t="s">
        <v>12</v>
      </c>
      <c r="F14" s="9" t="s">
        <v>13</v>
      </c>
      <c r="G14" s="9" t="s">
        <v>14</v>
      </c>
      <c r="H14" s="9" t="s">
        <v>15</v>
      </c>
      <c r="I14" s="9" t="s">
        <v>16</v>
      </c>
      <c r="J14" s="10" t="s">
        <v>17</v>
      </c>
    </row>
    <row r="15" customFormat="false" ht="15" hidden="false" customHeight="false" outlineLevel="0" collapsed="false">
      <c r="A15" s="9"/>
      <c r="B15" s="9"/>
      <c r="C15" s="9"/>
      <c r="D15" s="9"/>
      <c r="E15" s="9"/>
      <c r="F15" s="9"/>
      <c r="G15" s="11" t="n">
        <v>0.2496</v>
      </c>
      <c r="H15" s="9"/>
      <c r="I15" s="9"/>
      <c r="J15" s="10"/>
    </row>
    <row r="16" customFormat="false" ht="15.75" hidden="false" customHeight="false" outlineLevel="0" collapsed="false">
      <c r="A16" s="12" t="s">
        <v>18</v>
      </c>
      <c r="B16" s="12"/>
      <c r="C16" s="12"/>
      <c r="D16" s="12"/>
      <c r="E16" s="12"/>
      <c r="F16" s="12"/>
      <c r="G16" s="12"/>
      <c r="H16" s="12"/>
      <c r="I16" s="12"/>
      <c r="J16" s="12"/>
    </row>
    <row r="17" customFormat="false" ht="15" hidden="false" customHeight="false" outlineLevel="0" collapsed="false">
      <c r="A17" s="13" t="s">
        <v>19</v>
      </c>
      <c r="B17" s="13"/>
      <c r="C17" s="13"/>
      <c r="D17" s="13"/>
      <c r="E17" s="13"/>
      <c r="F17" s="13"/>
      <c r="G17" s="13"/>
      <c r="H17" s="13"/>
      <c r="I17" s="13"/>
      <c r="J17" s="13"/>
    </row>
    <row r="18" customFormat="false" ht="24" hidden="false" customHeight="false" outlineLevel="0" collapsed="false">
      <c r="A18" s="14" t="n">
        <v>98524</v>
      </c>
      <c r="B18" s="15" t="s">
        <v>20</v>
      </c>
      <c r="C18" s="9" t="s">
        <v>21</v>
      </c>
      <c r="D18" s="15" t="s">
        <v>22</v>
      </c>
      <c r="E18" s="14" t="n">
        <v>1802.75</v>
      </c>
      <c r="F18" s="16" t="n">
        <v>2.76</v>
      </c>
      <c r="G18" s="17" t="n">
        <f aca="false">ROUND((F18*(1+$G$15)),2)</f>
        <v>3.45</v>
      </c>
      <c r="H18" s="18" t="n">
        <f aca="false">J18*0.6</f>
        <v>3731.6925</v>
      </c>
      <c r="I18" s="18" t="n">
        <f aca="false">J18*0.4</f>
        <v>2487.795</v>
      </c>
      <c r="J18" s="19" t="n">
        <f aca="false">G18*E18</f>
        <v>6219.4875</v>
      </c>
    </row>
    <row r="19" customFormat="false" ht="36" hidden="false" customHeight="false" outlineLevel="0" collapsed="false">
      <c r="A19" s="14" t="n">
        <v>93584</v>
      </c>
      <c r="B19" s="15" t="s">
        <v>23</v>
      </c>
      <c r="C19" s="9" t="s">
        <v>24</v>
      </c>
      <c r="D19" s="15" t="s">
        <v>22</v>
      </c>
      <c r="E19" s="14" t="n">
        <v>15</v>
      </c>
      <c r="F19" s="16" t="n">
        <v>732.87</v>
      </c>
      <c r="G19" s="17" t="n">
        <f aca="false">ROUND((F19*(1+$G$15)),2)</f>
        <v>915.79</v>
      </c>
      <c r="H19" s="18" t="n">
        <f aca="false">J19*0.6</f>
        <v>8242.11</v>
      </c>
      <c r="I19" s="18" t="n">
        <f aca="false">J19*0.4</f>
        <v>5494.74</v>
      </c>
      <c r="J19" s="19" t="n">
        <f aca="false">G19*E19</f>
        <v>13736.85</v>
      </c>
    </row>
    <row r="20" customFormat="false" ht="15" hidden="false" customHeight="false" outlineLevel="0" collapsed="false">
      <c r="A20" s="14" t="n">
        <v>98459</v>
      </c>
      <c r="B20" s="15" t="s">
        <v>25</v>
      </c>
      <c r="C20" s="9" t="s">
        <v>26</v>
      </c>
      <c r="D20" s="15" t="s">
        <v>22</v>
      </c>
      <c r="E20" s="14" t="n">
        <v>93.45</v>
      </c>
      <c r="F20" s="16" t="n">
        <v>99.71</v>
      </c>
      <c r="G20" s="17" t="n">
        <f aca="false">ROUND((F20*(1+$G$15)),2)</f>
        <v>124.6</v>
      </c>
      <c r="H20" s="18" t="n">
        <f aca="false">J20*0.6</f>
        <v>6986.322</v>
      </c>
      <c r="I20" s="18" t="n">
        <f aca="false">J20*0.4</f>
        <v>4657.548</v>
      </c>
      <c r="J20" s="19" t="n">
        <f aca="false">G20*E20</f>
        <v>11643.87</v>
      </c>
    </row>
    <row r="21" customFormat="false" ht="15" hidden="false" customHeight="false" outlineLevel="0" collapsed="false">
      <c r="A21" s="20"/>
      <c r="B21" s="20"/>
      <c r="C21" s="20"/>
      <c r="D21" s="20"/>
      <c r="E21" s="20"/>
      <c r="F21" s="20"/>
      <c r="G21" s="20"/>
      <c r="H21" s="20"/>
      <c r="I21" s="21" t="s">
        <v>27</v>
      </c>
      <c r="J21" s="22" t="n">
        <f aca="false">SUM(J18:J20)</f>
        <v>31600.2075</v>
      </c>
    </row>
    <row r="22" customFormat="false" ht="15" hidden="false" customHeight="false" outlineLevel="0" collapsed="false">
      <c r="A22" s="13" t="s">
        <v>28</v>
      </c>
      <c r="B22" s="13"/>
      <c r="C22" s="13"/>
      <c r="D22" s="13"/>
      <c r="E22" s="13"/>
      <c r="F22" s="13"/>
      <c r="G22" s="13"/>
      <c r="H22" s="13" t="n">
        <f aca="false">J22*0.6</f>
        <v>0</v>
      </c>
      <c r="I22" s="13"/>
      <c r="J22" s="13"/>
    </row>
    <row r="23" s="27" customFormat="true" ht="24" hidden="false" customHeight="false" outlineLevel="0" collapsed="false">
      <c r="A23" s="14" t="n">
        <v>99059</v>
      </c>
      <c r="B23" s="15" t="s">
        <v>29</v>
      </c>
      <c r="C23" s="23" t="s">
        <v>30</v>
      </c>
      <c r="D23" s="24" t="s">
        <v>31</v>
      </c>
      <c r="E23" s="25" t="n">
        <v>160</v>
      </c>
      <c r="F23" s="26" t="n">
        <v>42.4</v>
      </c>
      <c r="G23" s="17" t="n">
        <f aca="false">ROUND((F23*(1+$G$15)),2)</f>
        <v>52.98</v>
      </c>
      <c r="H23" s="18" t="n">
        <f aca="false">J23*0.6</f>
        <v>5086.08</v>
      </c>
      <c r="I23" s="18" t="n">
        <f aca="false">J23*0.4</f>
        <v>3390.72</v>
      </c>
      <c r="J23" s="19" t="n">
        <f aca="false">G23*E23</f>
        <v>8476.8</v>
      </c>
    </row>
    <row r="24" s="27" customFormat="true" ht="36" hidden="false" customHeight="false" outlineLevel="0" collapsed="false">
      <c r="A24" s="14" t="n">
        <v>96520</v>
      </c>
      <c r="B24" s="15" t="s">
        <v>32</v>
      </c>
      <c r="C24" s="23" t="s">
        <v>33</v>
      </c>
      <c r="D24" s="24" t="s">
        <v>34</v>
      </c>
      <c r="E24" s="25" t="n">
        <v>24.15</v>
      </c>
      <c r="F24" s="26" t="n">
        <v>82.49</v>
      </c>
      <c r="G24" s="17" t="n">
        <f aca="false">ROUND((F24*(1+$G$15)),2)</f>
        <v>103.08</v>
      </c>
      <c r="H24" s="18" t="n">
        <f aca="false">J24*0.6</f>
        <v>1493.6292</v>
      </c>
      <c r="I24" s="18" t="n">
        <f aca="false">J24*0.4</f>
        <v>995.7528</v>
      </c>
      <c r="J24" s="19" t="n">
        <f aca="false">G24*E24</f>
        <v>2489.382</v>
      </c>
    </row>
    <row r="25" s="27" customFormat="true" ht="36" hidden="false" customHeight="false" outlineLevel="0" collapsed="false">
      <c r="A25" s="14" t="n">
        <v>96520</v>
      </c>
      <c r="B25" s="15" t="s">
        <v>35</v>
      </c>
      <c r="C25" s="23" t="s">
        <v>36</v>
      </c>
      <c r="D25" s="24" t="s">
        <v>34</v>
      </c>
      <c r="E25" s="25" t="n">
        <v>3.87</v>
      </c>
      <c r="F25" s="26" t="n">
        <v>82.49</v>
      </c>
      <c r="G25" s="17" t="n">
        <f aca="false">ROUND((F25*(1+$G$15)),2)</f>
        <v>103.08</v>
      </c>
      <c r="H25" s="18" t="n">
        <f aca="false">J25*0.6</f>
        <v>239.35176</v>
      </c>
      <c r="I25" s="18" t="n">
        <f aca="false">J25*0.4</f>
        <v>159.56784</v>
      </c>
      <c r="J25" s="19" t="n">
        <f aca="false">G25*E25</f>
        <v>398.9196</v>
      </c>
    </row>
    <row r="26" s="27" customFormat="true" ht="72" hidden="false" customHeight="false" outlineLevel="0" collapsed="false">
      <c r="A26" s="14" t="n">
        <v>100896</v>
      </c>
      <c r="B26" s="15" t="s">
        <v>37</v>
      </c>
      <c r="C26" s="23" t="s">
        <v>38</v>
      </c>
      <c r="D26" s="24" t="s">
        <v>31</v>
      </c>
      <c r="E26" s="25" t="n">
        <v>38</v>
      </c>
      <c r="F26" s="26" t="n">
        <v>53.18</v>
      </c>
      <c r="G26" s="17" t="n">
        <f aca="false">ROUND((F26*(1+$G$15)),2)</f>
        <v>66.45</v>
      </c>
      <c r="H26" s="18" t="n">
        <f aca="false">J26*0.6</f>
        <v>1515.06</v>
      </c>
      <c r="I26" s="18" t="n">
        <f aca="false">J26*0.4</f>
        <v>1010.04</v>
      </c>
      <c r="J26" s="19" t="n">
        <f aca="false">G26*E26</f>
        <v>2525.1</v>
      </c>
    </row>
    <row r="27" customFormat="false" ht="48" hidden="false" customHeight="false" outlineLevel="0" collapsed="false">
      <c r="A27" s="14" t="n">
        <v>96385</v>
      </c>
      <c r="B27" s="15" t="s">
        <v>39</v>
      </c>
      <c r="C27" s="23" t="s">
        <v>40</v>
      </c>
      <c r="D27" s="24" t="s">
        <v>34</v>
      </c>
      <c r="E27" s="25" t="n">
        <v>314.37</v>
      </c>
      <c r="F27" s="26" t="n">
        <v>8.78</v>
      </c>
      <c r="G27" s="17" t="n">
        <f aca="false">ROUND((F27*(1+$G$15)),2)</f>
        <v>10.97</v>
      </c>
      <c r="H27" s="18" t="n">
        <f aca="false">J27*0.6</f>
        <v>2069.18334</v>
      </c>
      <c r="I27" s="18" t="n">
        <f aca="false">J27*0.4</f>
        <v>1379.45556</v>
      </c>
      <c r="J27" s="19" t="n">
        <f aca="false">G27*E27</f>
        <v>3448.6389</v>
      </c>
    </row>
    <row r="28" customFormat="false" ht="15" hidden="false" customHeight="false" outlineLevel="0" collapsed="false">
      <c r="A28" s="20"/>
      <c r="B28" s="20"/>
      <c r="C28" s="20"/>
      <c r="D28" s="20"/>
      <c r="E28" s="20"/>
      <c r="F28" s="20"/>
      <c r="G28" s="20"/>
      <c r="H28" s="20"/>
      <c r="I28" s="21" t="s">
        <v>27</v>
      </c>
      <c r="J28" s="22" t="n">
        <f aca="false">SUM(J23:J27)</f>
        <v>17338.8405</v>
      </c>
    </row>
    <row r="29" customFormat="false" ht="15" hidden="false" customHeight="false" outlineLevel="0" collapsed="false">
      <c r="A29" s="13" t="s">
        <v>41</v>
      </c>
      <c r="B29" s="13"/>
      <c r="C29" s="13"/>
      <c r="D29" s="13"/>
      <c r="E29" s="13"/>
      <c r="F29" s="13"/>
      <c r="G29" s="13"/>
      <c r="H29" s="13"/>
      <c r="I29" s="13"/>
      <c r="J29" s="13"/>
    </row>
    <row r="30" customFormat="false" ht="15" hidden="false" customHeight="false" outlineLevel="0" collapsed="false">
      <c r="A30" s="28"/>
      <c r="B30" s="29"/>
      <c r="C30" s="29" t="s">
        <v>42</v>
      </c>
      <c r="D30" s="29"/>
      <c r="E30" s="29"/>
      <c r="F30" s="30"/>
      <c r="G30" s="29"/>
      <c r="H30" s="29"/>
      <c r="I30" s="29"/>
      <c r="J30" s="31"/>
    </row>
    <row r="31" s="27" customFormat="true" ht="36" hidden="false" customHeight="false" outlineLevel="0" collapsed="false">
      <c r="A31" s="32" t="n">
        <v>102487</v>
      </c>
      <c r="B31" s="23" t="s">
        <v>43</v>
      </c>
      <c r="C31" s="23" t="s">
        <v>44</v>
      </c>
      <c r="D31" s="24" t="s">
        <v>34</v>
      </c>
      <c r="E31" s="33" t="n">
        <v>26.16</v>
      </c>
      <c r="F31" s="26" t="n">
        <v>449.89</v>
      </c>
      <c r="G31" s="17" t="n">
        <f aca="false">ROUND((F31*(1+$G$15)),2)</f>
        <v>562.18</v>
      </c>
      <c r="H31" s="18" t="n">
        <f aca="false">J31*0.6</f>
        <v>8823.97728</v>
      </c>
      <c r="I31" s="18" t="n">
        <f aca="false">J31*0.4</f>
        <v>5882.65152</v>
      </c>
      <c r="J31" s="19" t="n">
        <f aca="false">G31*E31</f>
        <v>14706.6288</v>
      </c>
    </row>
    <row r="32" customFormat="false" ht="48" hidden="false" customHeight="false" outlineLevel="1" collapsed="false">
      <c r="A32" s="14" t="n">
        <v>94965</v>
      </c>
      <c r="B32" s="23" t="s">
        <v>45</v>
      </c>
      <c r="C32" s="23" t="s">
        <v>46</v>
      </c>
      <c r="D32" s="24" t="s">
        <v>34</v>
      </c>
      <c r="E32" s="33" t="n">
        <v>3.87</v>
      </c>
      <c r="F32" s="26" t="n">
        <v>396.39</v>
      </c>
      <c r="G32" s="17" t="n">
        <f aca="false">ROUND((F32*(1+$G$15)),2)</f>
        <v>495.33</v>
      </c>
      <c r="H32" s="24" t="n">
        <f aca="false">J32*0.6</f>
        <v>1150.15626</v>
      </c>
      <c r="I32" s="24" t="n">
        <f aca="false">J32*0.4</f>
        <v>766.77084</v>
      </c>
      <c r="J32" s="19" t="n">
        <f aca="false">G32*E32</f>
        <v>1916.9271</v>
      </c>
    </row>
    <row r="33" customFormat="false" ht="36" hidden="false" customHeight="false" outlineLevel="1" collapsed="false">
      <c r="A33" s="14" t="s">
        <v>47</v>
      </c>
      <c r="B33" s="23" t="s">
        <v>48</v>
      </c>
      <c r="C33" s="23" t="s">
        <v>49</v>
      </c>
      <c r="D33" s="24" t="s">
        <v>31</v>
      </c>
      <c r="E33" s="33" t="n">
        <v>38</v>
      </c>
      <c r="F33" s="34" t="n">
        <v>110.47</v>
      </c>
      <c r="G33" s="17" t="n">
        <f aca="false">ROUND((F33*(1+$G$15)),2)</f>
        <v>138.04</v>
      </c>
      <c r="H33" s="24" t="n">
        <f aca="false">J33*0.6</f>
        <v>3147.312</v>
      </c>
      <c r="I33" s="24" t="n">
        <f aca="false">J33*0.4</f>
        <v>2098.208</v>
      </c>
      <c r="J33" s="19" t="n">
        <f aca="false">G33*E33</f>
        <v>5245.52</v>
      </c>
    </row>
    <row r="34" s="27" customFormat="true" ht="36" hidden="false" customHeight="false" outlineLevel="0" collapsed="false">
      <c r="A34" s="14" t="n">
        <v>92873</v>
      </c>
      <c r="B34" s="15" t="s">
        <v>50</v>
      </c>
      <c r="C34" s="23" t="s">
        <v>51</v>
      </c>
      <c r="D34" s="15" t="s">
        <v>34</v>
      </c>
      <c r="E34" s="25" t="n">
        <v>1.86</v>
      </c>
      <c r="F34" s="16" t="n">
        <v>179.14</v>
      </c>
      <c r="G34" s="17" t="n">
        <f aca="false">ROUND((F34*(1+$G$15)),2)</f>
        <v>223.85</v>
      </c>
      <c r="H34" s="24" t="n">
        <f aca="false">J34*0.6</f>
        <v>249.8166</v>
      </c>
      <c r="I34" s="24" t="n">
        <f aca="false">J34*0.4</f>
        <v>166.5444</v>
      </c>
      <c r="J34" s="19" t="n">
        <f aca="false">G34*E34</f>
        <v>416.361</v>
      </c>
    </row>
    <row r="35" s="27" customFormat="true" ht="36" hidden="false" customHeight="false" outlineLevel="0" collapsed="false">
      <c r="A35" s="14" t="n">
        <v>92873</v>
      </c>
      <c r="B35" s="15" t="s">
        <v>52</v>
      </c>
      <c r="C35" s="23" t="s">
        <v>53</v>
      </c>
      <c r="D35" s="15" t="s">
        <v>34</v>
      </c>
      <c r="E35" s="25" t="n">
        <v>3.87</v>
      </c>
      <c r="F35" s="16" t="n">
        <v>179.14</v>
      </c>
      <c r="G35" s="17" t="n">
        <f aca="false">ROUND((F35*(1+$G$15)),2)</f>
        <v>223.85</v>
      </c>
      <c r="H35" s="24" t="n">
        <f aca="false">J35*0.6</f>
        <v>519.7797</v>
      </c>
      <c r="I35" s="24" t="n">
        <f aca="false">J35*0.4</f>
        <v>346.5198</v>
      </c>
      <c r="J35" s="19" t="n">
        <f aca="false">G35*E35</f>
        <v>866.2995</v>
      </c>
    </row>
    <row r="36" s="27" customFormat="true" ht="36" hidden="false" customHeight="false" outlineLevel="0" collapsed="false">
      <c r="A36" s="35" t="n">
        <v>96545</v>
      </c>
      <c r="B36" s="23" t="s">
        <v>54</v>
      </c>
      <c r="C36" s="23" t="s">
        <v>55</v>
      </c>
      <c r="D36" s="24" t="s">
        <v>56</v>
      </c>
      <c r="E36" s="33" t="n">
        <v>48.98</v>
      </c>
      <c r="F36" s="26" t="n">
        <v>18.58</v>
      </c>
      <c r="G36" s="17" t="n">
        <f aca="false">ROUND((F36*(1+$G$15)),2)</f>
        <v>23.22</v>
      </c>
      <c r="H36" s="18" t="n">
        <f aca="false">J36*0.6</f>
        <v>682.38936</v>
      </c>
      <c r="I36" s="18" t="n">
        <f aca="false">J36*0.4</f>
        <v>454.92624</v>
      </c>
      <c r="J36" s="19" t="n">
        <f aca="false">G36*E36</f>
        <v>1137.3156</v>
      </c>
    </row>
    <row r="37" customFormat="false" ht="15" hidden="false" customHeight="false" outlineLevel="0" collapsed="false">
      <c r="A37" s="20"/>
      <c r="B37" s="20"/>
      <c r="C37" s="20"/>
      <c r="D37" s="20"/>
      <c r="E37" s="20"/>
      <c r="F37" s="20"/>
      <c r="G37" s="20"/>
      <c r="H37" s="20"/>
      <c r="I37" s="21" t="s">
        <v>27</v>
      </c>
      <c r="J37" s="22" t="n">
        <f aca="false">SUM(J31:J36)</f>
        <v>24289.052</v>
      </c>
    </row>
    <row r="38" customFormat="false" ht="15" hidden="false" customHeight="false" outlineLevel="0" collapsed="false">
      <c r="A38" s="36"/>
      <c r="B38" s="37"/>
      <c r="C38" s="38" t="s">
        <v>57</v>
      </c>
      <c r="D38" s="39"/>
      <c r="E38" s="40"/>
      <c r="F38" s="41"/>
      <c r="G38" s="42"/>
      <c r="H38" s="43"/>
      <c r="I38" s="43"/>
      <c r="J38" s="44"/>
    </row>
    <row r="39" s="27" customFormat="true" ht="48" hidden="false" customHeight="false" outlineLevel="0" collapsed="false">
      <c r="A39" s="14" t="n">
        <v>94965</v>
      </c>
      <c r="B39" s="23" t="s">
        <v>58</v>
      </c>
      <c r="C39" s="23" t="s">
        <v>46</v>
      </c>
      <c r="D39" s="24" t="s">
        <v>34</v>
      </c>
      <c r="E39" s="33" t="n">
        <v>20.25</v>
      </c>
      <c r="F39" s="26" t="n">
        <v>396.39</v>
      </c>
      <c r="G39" s="17" t="n">
        <f aca="false">ROUND((F39*(1+$G$15)),2)</f>
        <v>495.33</v>
      </c>
      <c r="H39" s="24" t="n">
        <f aca="false">J39*0.6</f>
        <v>6018.2595</v>
      </c>
      <c r="I39" s="24" t="n">
        <f aca="false">J39*0.4</f>
        <v>4012.173</v>
      </c>
      <c r="J39" s="19" t="n">
        <f aca="false">G39*E39</f>
        <v>10030.4325</v>
      </c>
    </row>
    <row r="40" s="27" customFormat="true" ht="36" hidden="false" customHeight="false" outlineLevel="0" collapsed="false">
      <c r="A40" s="14" t="n">
        <v>92873</v>
      </c>
      <c r="B40" s="15" t="s">
        <v>59</v>
      </c>
      <c r="C40" s="23" t="s">
        <v>60</v>
      </c>
      <c r="D40" s="15" t="s">
        <v>34</v>
      </c>
      <c r="E40" s="25" t="n">
        <f aca="false">E39</f>
        <v>20.25</v>
      </c>
      <c r="F40" s="16" t="n">
        <v>179.14</v>
      </c>
      <c r="G40" s="17" t="n">
        <f aca="false">ROUND((F40*(1+$G$15)),2)</f>
        <v>223.85</v>
      </c>
      <c r="H40" s="24" t="n">
        <f aca="false">J40*0.6</f>
        <v>2719.7775</v>
      </c>
      <c r="I40" s="24" t="n">
        <f aca="false">J40*0.4</f>
        <v>1813.185</v>
      </c>
      <c r="J40" s="19" t="n">
        <f aca="false">G40*E40</f>
        <v>4532.9625</v>
      </c>
    </row>
    <row r="41" s="27" customFormat="true" ht="24" hidden="false" customHeight="false" outlineLevel="0" collapsed="false">
      <c r="A41" s="32" t="n">
        <v>92265</v>
      </c>
      <c r="B41" s="23" t="s">
        <v>61</v>
      </c>
      <c r="C41" s="23" t="s">
        <v>62</v>
      </c>
      <c r="D41" s="24" t="s">
        <v>22</v>
      </c>
      <c r="E41" s="33" t="n">
        <v>224.8</v>
      </c>
      <c r="F41" s="26" t="n">
        <v>100.31</v>
      </c>
      <c r="G41" s="17" t="n">
        <f aca="false">ROUND((F41*(1+$G$15)),2)</f>
        <v>125.35</v>
      </c>
      <c r="H41" s="24" t="n">
        <f aca="false">J41*0.6</f>
        <v>16907.208</v>
      </c>
      <c r="I41" s="18" t="n">
        <f aca="false">J41*0.4</f>
        <v>11271.472</v>
      </c>
      <c r="J41" s="19" t="n">
        <f aca="false">G41*E41</f>
        <v>28178.68</v>
      </c>
    </row>
    <row r="42" s="27" customFormat="true" ht="24" hidden="false" customHeight="false" outlineLevel="0" collapsed="false">
      <c r="A42" s="32" t="n">
        <v>96546</v>
      </c>
      <c r="B42" s="23" t="s">
        <v>63</v>
      </c>
      <c r="C42" s="23" t="s">
        <v>64</v>
      </c>
      <c r="D42" s="24" t="s">
        <v>56</v>
      </c>
      <c r="E42" s="33" t="n">
        <v>1080</v>
      </c>
      <c r="F42" s="26" t="n">
        <v>16.79</v>
      </c>
      <c r="G42" s="17" t="n">
        <f aca="false">ROUND((F42*(1+$G$15)),2)</f>
        <v>20.98</v>
      </c>
      <c r="H42" s="18" t="n">
        <f aca="false">J42*0.6</f>
        <v>13595.04</v>
      </c>
      <c r="I42" s="18" t="n">
        <f aca="false">J42*0.4</f>
        <v>9063.36</v>
      </c>
      <c r="J42" s="19" t="n">
        <f aca="false">G42*E42</f>
        <v>22658.4</v>
      </c>
    </row>
    <row r="43" s="27" customFormat="true" ht="48" hidden="false" customHeight="false" outlineLevel="0" collapsed="false">
      <c r="A43" s="14" t="n">
        <v>92775</v>
      </c>
      <c r="B43" s="23" t="s">
        <v>65</v>
      </c>
      <c r="C43" s="23" t="s">
        <v>66</v>
      </c>
      <c r="D43" s="24" t="s">
        <v>56</v>
      </c>
      <c r="E43" s="33" t="n">
        <v>366.3</v>
      </c>
      <c r="F43" s="26" t="n">
        <v>20.25</v>
      </c>
      <c r="G43" s="17" t="n">
        <f aca="false">ROUND((F43*(1+$G$15)),2)</f>
        <v>25.3</v>
      </c>
      <c r="H43" s="18" t="n">
        <f aca="false">J43*0.6</f>
        <v>5560.434</v>
      </c>
      <c r="I43" s="18" t="n">
        <f aca="false">J43*0.4</f>
        <v>3706.956</v>
      </c>
      <c r="J43" s="19" t="n">
        <f aca="false">G43*E43</f>
        <v>9267.39</v>
      </c>
    </row>
    <row r="44" s="27" customFormat="true" ht="15" hidden="false" customHeight="false" outlineLevel="0" collapsed="false">
      <c r="A44" s="20"/>
      <c r="B44" s="20"/>
      <c r="C44" s="20"/>
      <c r="D44" s="20"/>
      <c r="E44" s="20"/>
      <c r="F44" s="20"/>
      <c r="G44" s="20"/>
      <c r="H44" s="20"/>
      <c r="I44" s="21" t="s">
        <v>27</v>
      </c>
      <c r="J44" s="22" t="n">
        <f aca="false">SUM(J39:J43)</f>
        <v>74667.865</v>
      </c>
    </row>
    <row r="45" s="27" customFormat="true" ht="15" hidden="false" customHeight="false" outlineLevel="0" collapsed="false">
      <c r="A45" s="13" t="s">
        <v>67</v>
      </c>
      <c r="B45" s="13"/>
      <c r="C45" s="13"/>
      <c r="D45" s="13"/>
      <c r="E45" s="13"/>
      <c r="F45" s="13"/>
      <c r="G45" s="13"/>
      <c r="H45" s="13"/>
      <c r="I45" s="13"/>
      <c r="J45" s="13"/>
    </row>
    <row r="46" s="27" customFormat="true" ht="36" hidden="false" customHeight="false" outlineLevel="0" collapsed="false">
      <c r="A46" s="14" t="n">
        <v>98557</v>
      </c>
      <c r="B46" s="23" t="s">
        <v>68</v>
      </c>
      <c r="C46" s="9" t="s">
        <v>69</v>
      </c>
      <c r="D46" s="24" t="s">
        <v>22</v>
      </c>
      <c r="E46" s="33" t="n">
        <v>264.42</v>
      </c>
      <c r="F46" s="26" t="n">
        <v>35.62</v>
      </c>
      <c r="G46" s="17" t="n">
        <f aca="false">ROUND((F46*(1+$G$15)),2)</f>
        <v>44.51</v>
      </c>
      <c r="H46" s="45" t="n">
        <f aca="false">J46*0.6</f>
        <v>7061.60052</v>
      </c>
      <c r="I46" s="45" t="n">
        <f aca="false">J46*0.4</f>
        <v>4707.73368</v>
      </c>
      <c r="J46" s="19" t="n">
        <f aca="false">G46*E46</f>
        <v>11769.3342</v>
      </c>
    </row>
    <row r="47" s="27" customFormat="true" ht="15" hidden="false" customHeight="false" outlineLevel="0" collapsed="false">
      <c r="A47" s="20"/>
      <c r="B47" s="20"/>
      <c r="C47" s="20"/>
      <c r="D47" s="20"/>
      <c r="E47" s="20"/>
      <c r="F47" s="20"/>
      <c r="G47" s="20"/>
      <c r="H47" s="20"/>
      <c r="I47" s="21" t="s">
        <v>27</v>
      </c>
      <c r="J47" s="22" t="n">
        <f aca="false">SUM(J46:J46)</f>
        <v>11769.3342</v>
      </c>
    </row>
    <row r="48" s="27" customFormat="true" ht="15" hidden="false" customHeight="false" outlineLevel="0" collapsed="false">
      <c r="A48" s="13" t="s">
        <v>70</v>
      </c>
      <c r="B48" s="13"/>
      <c r="C48" s="13"/>
      <c r="D48" s="13"/>
      <c r="E48" s="13"/>
      <c r="F48" s="13"/>
      <c r="G48" s="13"/>
      <c r="H48" s="13"/>
      <c r="I48" s="13"/>
      <c r="J48" s="13"/>
    </row>
    <row r="49" s="27" customFormat="true" ht="15" hidden="false" customHeight="false" outlineLevel="0" collapsed="false">
      <c r="A49" s="29"/>
      <c r="B49" s="29"/>
      <c r="C49" s="29" t="s">
        <v>71</v>
      </c>
      <c r="D49" s="29"/>
      <c r="E49" s="29"/>
      <c r="F49" s="30"/>
      <c r="G49" s="29"/>
      <c r="H49" s="29"/>
      <c r="I49" s="29"/>
      <c r="J49" s="31"/>
    </row>
    <row r="50" s="27" customFormat="true" ht="24" hidden="false" customHeight="false" outlineLevel="0" collapsed="false">
      <c r="A50" s="46" t="n">
        <v>92720</v>
      </c>
      <c r="B50" s="47" t="s">
        <v>72</v>
      </c>
      <c r="C50" s="48" t="s">
        <v>73</v>
      </c>
      <c r="D50" s="47" t="s">
        <v>34</v>
      </c>
      <c r="E50" s="49" t="n">
        <v>10.34</v>
      </c>
      <c r="F50" s="16" t="n">
        <v>473.36</v>
      </c>
      <c r="G50" s="17" t="n">
        <f aca="false">ROUND((F50*(1+$G$15)),2)</f>
        <v>591.51</v>
      </c>
      <c r="H50" s="50" t="n">
        <f aca="false">J50*0.6</f>
        <v>3669.72804</v>
      </c>
      <c r="I50" s="50" t="n">
        <f aca="false">J50*0.4</f>
        <v>2446.48536</v>
      </c>
      <c r="J50" s="51" t="n">
        <f aca="false">G50*E50</f>
        <v>6116.2134</v>
      </c>
    </row>
    <row r="51" s="27" customFormat="true" ht="48" hidden="false" customHeight="false" outlineLevel="0" collapsed="false">
      <c r="A51" s="14" t="n">
        <v>92263</v>
      </c>
      <c r="B51" s="15" t="s">
        <v>74</v>
      </c>
      <c r="C51" s="9" t="s">
        <v>75</v>
      </c>
      <c r="D51" s="15" t="s">
        <v>22</v>
      </c>
      <c r="E51" s="33" t="n">
        <v>152.7</v>
      </c>
      <c r="F51" s="52" t="n">
        <v>132.15</v>
      </c>
      <c r="G51" s="17" t="n">
        <f aca="false">ROUND((F51*(1+$G$15)),2)</f>
        <v>165.13</v>
      </c>
      <c r="H51" s="53" t="n">
        <f aca="false">J51*0.6</f>
        <v>15129.2106</v>
      </c>
      <c r="I51" s="53" t="n">
        <f aca="false">J51*0.4</f>
        <v>10086.1404</v>
      </c>
      <c r="J51" s="19" t="n">
        <f aca="false">G51*E51</f>
        <v>25215.351</v>
      </c>
    </row>
    <row r="52" s="27" customFormat="true" ht="48" hidden="false" customHeight="false" outlineLevel="0" collapsed="false">
      <c r="A52" s="14" t="n">
        <v>92263</v>
      </c>
      <c r="B52" s="15" t="s">
        <v>76</v>
      </c>
      <c r="C52" s="9" t="s">
        <v>77</v>
      </c>
      <c r="D52" s="15" t="s">
        <v>34</v>
      </c>
      <c r="E52" s="33" t="n">
        <v>28.98</v>
      </c>
      <c r="F52" s="52" t="n">
        <v>132.15</v>
      </c>
      <c r="G52" s="17" t="n">
        <f aca="false">ROUND((F52*(1+$G$15)),2)</f>
        <v>165.13</v>
      </c>
      <c r="H52" s="53" t="n">
        <f aca="false">J52*0.6</f>
        <v>2871.28044</v>
      </c>
      <c r="I52" s="53" t="n">
        <f aca="false">J52*0.4</f>
        <v>1914.18696</v>
      </c>
      <c r="J52" s="19" t="n">
        <f aca="false">G52*E52</f>
        <v>4785.4674</v>
      </c>
    </row>
    <row r="53" s="27" customFormat="true" ht="48" hidden="false" customHeight="false" outlineLevel="0" collapsed="false">
      <c r="A53" s="14" t="n">
        <v>92775</v>
      </c>
      <c r="B53" s="23" t="s">
        <v>78</v>
      </c>
      <c r="C53" s="9" t="s">
        <v>79</v>
      </c>
      <c r="D53" s="24" t="s">
        <v>56</v>
      </c>
      <c r="E53" s="33" t="n">
        <v>244</v>
      </c>
      <c r="F53" s="26" t="n">
        <v>20.25</v>
      </c>
      <c r="G53" s="17" t="n">
        <f aca="false">ROUND((F53*(1+$G$15)),2)</f>
        <v>25.3</v>
      </c>
      <c r="H53" s="18" t="n">
        <f aca="false">J53*0.6</f>
        <v>3703.92</v>
      </c>
      <c r="I53" s="18" t="n">
        <f aca="false">J53*0.4</f>
        <v>2469.28</v>
      </c>
      <c r="J53" s="19" t="n">
        <f aca="false">G53*E53</f>
        <v>6173.2</v>
      </c>
    </row>
    <row r="54" s="27" customFormat="true" ht="60" hidden="false" customHeight="false" outlineLevel="0" collapsed="false">
      <c r="A54" s="14" t="n">
        <v>92778</v>
      </c>
      <c r="B54" s="15" t="s">
        <v>80</v>
      </c>
      <c r="C54" s="9" t="s">
        <v>81</v>
      </c>
      <c r="D54" s="15" t="s">
        <v>56</v>
      </c>
      <c r="E54" s="25" t="n">
        <v>67</v>
      </c>
      <c r="F54" s="16" t="n">
        <v>16.72</v>
      </c>
      <c r="G54" s="17" t="n">
        <f aca="false">ROUND((F54*(1+$G$15)),2)</f>
        <v>20.89</v>
      </c>
      <c r="H54" s="24" t="n">
        <f aca="false">J54*0.6</f>
        <v>839.778</v>
      </c>
      <c r="I54" s="24" t="n">
        <f aca="false">J54*0.4</f>
        <v>559.852</v>
      </c>
      <c r="J54" s="19" t="n">
        <f aca="false">G54*E54</f>
        <v>1399.63</v>
      </c>
    </row>
    <row r="55" s="27" customFormat="true" ht="60" hidden="false" customHeight="false" outlineLevel="0" collapsed="false">
      <c r="A55" s="14" t="n">
        <v>92777</v>
      </c>
      <c r="B55" s="15" t="s">
        <v>82</v>
      </c>
      <c r="C55" s="9" t="s">
        <v>83</v>
      </c>
      <c r="D55" s="15" t="s">
        <v>56</v>
      </c>
      <c r="E55" s="25" t="n">
        <v>384</v>
      </c>
      <c r="F55" s="16" t="n">
        <v>18.57</v>
      </c>
      <c r="G55" s="17" t="n">
        <f aca="false">ROUND((F55*(1+$G$15)),2)</f>
        <v>23.21</v>
      </c>
      <c r="H55" s="24" t="n">
        <f aca="false">J55*0.6</f>
        <v>5347.584</v>
      </c>
      <c r="I55" s="24" t="n">
        <f aca="false">J55*0.4</f>
        <v>3565.056</v>
      </c>
      <c r="J55" s="19" t="n">
        <f aca="false">G55*E55</f>
        <v>8912.64</v>
      </c>
    </row>
    <row r="56" customFormat="false" ht="15" hidden="false" customHeight="false" outlineLevel="0" collapsed="false">
      <c r="A56" s="20"/>
      <c r="B56" s="20"/>
      <c r="C56" s="20"/>
      <c r="D56" s="20"/>
      <c r="E56" s="20"/>
      <c r="F56" s="20"/>
      <c r="G56" s="20"/>
      <c r="H56" s="20"/>
      <c r="I56" s="21" t="s">
        <v>27</v>
      </c>
      <c r="J56" s="22" t="n">
        <f aca="false">SUM(J50:J55)</f>
        <v>52602.5018</v>
      </c>
    </row>
    <row r="57" customFormat="false" ht="15" hidden="false" customHeight="false" outlineLevel="0" collapsed="false">
      <c r="A57" s="36"/>
      <c r="B57" s="36"/>
      <c r="C57" s="29" t="s">
        <v>84</v>
      </c>
      <c r="D57" s="29"/>
      <c r="E57" s="39"/>
      <c r="F57" s="54"/>
      <c r="G57" s="42"/>
      <c r="H57" s="39"/>
      <c r="I57" s="39"/>
      <c r="J57" s="44"/>
    </row>
    <row r="58" s="27" customFormat="true" ht="24" hidden="false" customHeight="false" outlineLevel="0" collapsed="false">
      <c r="A58" s="32" t="n">
        <v>92265</v>
      </c>
      <c r="B58" s="23" t="s">
        <v>85</v>
      </c>
      <c r="C58" s="9" t="s">
        <v>62</v>
      </c>
      <c r="D58" s="15" t="s">
        <v>22</v>
      </c>
      <c r="E58" s="33" t="n">
        <v>213.72</v>
      </c>
      <c r="F58" s="52" t="n">
        <v>100.31</v>
      </c>
      <c r="G58" s="17" t="n">
        <f aca="false">ROUND((F58*(1+$G$15)),2)</f>
        <v>125.35</v>
      </c>
      <c r="H58" s="53" t="n">
        <f aca="false">J58*0.6</f>
        <v>16073.8812</v>
      </c>
      <c r="I58" s="53" t="n">
        <f aca="false">J58*0.4</f>
        <v>10715.9208</v>
      </c>
      <c r="J58" s="19" t="n">
        <f aca="false">G58*E58</f>
        <v>26789.802</v>
      </c>
    </row>
    <row r="59" s="27" customFormat="true" ht="48" hidden="false" customHeight="false" outlineLevel="0" collapsed="false">
      <c r="A59" s="14" t="n">
        <v>92724</v>
      </c>
      <c r="B59" s="47" t="s">
        <v>86</v>
      </c>
      <c r="C59" s="9" t="s">
        <v>87</v>
      </c>
      <c r="D59" s="47" t="s">
        <v>34</v>
      </c>
      <c r="E59" s="55" t="n">
        <v>20.96</v>
      </c>
      <c r="F59" s="52" t="n">
        <v>456.85</v>
      </c>
      <c r="G59" s="17" t="n">
        <f aca="false">ROUND((F59*(1+$G$15)),2)</f>
        <v>570.88</v>
      </c>
      <c r="H59" s="50" t="n">
        <f aca="false">J59*0.6</f>
        <v>7179.38688</v>
      </c>
      <c r="I59" s="50" t="n">
        <f aca="false">J59*0.4</f>
        <v>4786.25792</v>
      </c>
      <c r="J59" s="51" t="n">
        <f aca="false">G59*E59</f>
        <v>11965.6448</v>
      </c>
    </row>
    <row r="60" s="27" customFormat="true" ht="48" hidden="false" customHeight="false" outlineLevel="0" collapsed="false">
      <c r="A60" s="32" t="n">
        <v>92775</v>
      </c>
      <c r="B60" s="23" t="s">
        <v>88</v>
      </c>
      <c r="C60" s="9" t="s">
        <v>89</v>
      </c>
      <c r="D60" s="24" t="s">
        <v>56</v>
      </c>
      <c r="E60" s="33" t="n">
        <v>328.48</v>
      </c>
      <c r="F60" s="26" t="n">
        <v>20.25</v>
      </c>
      <c r="G60" s="17" t="n">
        <f aca="false">ROUND((F60*(1+$G$15)),2)</f>
        <v>25.3</v>
      </c>
      <c r="H60" s="18" t="n">
        <f aca="false">J60*0.6</f>
        <v>4986.3264</v>
      </c>
      <c r="I60" s="18" t="n">
        <f aca="false">J60*0.4</f>
        <v>3324.2176</v>
      </c>
      <c r="J60" s="19" t="n">
        <f aca="false">G60*E60</f>
        <v>8310.544</v>
      </c>
    </row>
    <row r="61" s="27" customFormat="true" ht="48" hidden="false" customHeight="false" outlineLevel="0" collapsed="false">
      <c r="A61" s="32" t="n">
        <v>92777</v>
      </c>
      <c r="B61" s="23" t="s">
        <v>90</v>
      </c>
      <c r="C61" s="9" t="s">
        <v>91</v>
      </c>
      <c r="D61" s="24" t="s">
        <v>56</v>
      </c>
      <c r="E61" s="33" t="n">
        <v>218</v>
      </c>
      <c r="F61" s="26" t="n">
        <v>18.57</v>
      </c>
      <c r="G61" s="17" t="n">
        <f aca="false">ROUND((F61*(1+$G$15)),2)</f>
        <v>23.21</v>
      </c>
      <c r="H61" s="18" t="n">
        <f aca="false">J61*0.6</f>
        <v>3035.868</v>
      </c>
      <c r="I61" s="18" t="n">
        <f aca="false">J61*0.4</f>
        <v>2023.912</v>
      </c>
      <c r="J61" s="19" t="n">
        <f aca="false">G61*E61</f>
        <v>5059.78</v>
      </c>
    </row>
    <row r="62" s="27" customFormat="true" ht="48" hidden="false" customHeight="false" outlineLevel="0" collapsed="false">
      <c r="A62" s="32" t="n">
        <v>92778</v>
      </c>
      <c r="B62" s="23" t="s">
        <v>92</v>
      </c>
      <c r="C62" s="9" t="s">
        <v>93</v>
      </c>
      <c r="D62" s="24" t="s">
        <v>56</v>
      </c>
      <c r="E62" s="33" t="n">
        <v>606</v>
      </c>
      <c r="F62" s="26" t="n">
        <v>16.72</v>
      </c>
      <c r="G62" s="17" t="n">
        <f aca="false">ROUND((F62*(1+$G$15)),2)</f>
        <v>20.89</v>
      </c>
      <c r="H62" s="18" t="n">
        <f aca="false">J62*0.6</f>
        <v>7595.604</v>
      </c>
      <c r="I62" s="18" t="n">
        <f aca="false">J62*0.4</f>
        <v>5063.736</v>
      </c>
      <c r="J62" s="19" t="n">
        <f aca="false">G62*E62</f>
        <v>12659.34</v>
      </c>
    </row>
    <row r="63" s="27" customFormat="true" ht="15" hidden="false" customHeight="false" outlineLevel="0" collapsed="false">
      <c r="A63" s="20"/>
      <c r="B63" s="20"/>
      <c r="C63" s="20"/>
      <c r="D63" s="20"/>
      <c r="E63" s="20"/>
      <c r="F63" s="20"/>
      <c r="G63" s="20"/>
      <c r="H63" s="20"/>
      <c r="I63" s="21" t="s">
        <v>27</v>
      </c>
      <c r="J63" s="22" t="n">
        <f aca="false">SUM(J58:J62)</f>
        <v>64785.1108</v>
      </c>
    </row>
    <row r="64" s="27" customFormat="true" ht="15" hidden="false" customHeight="false" outlineLevel="0" collapsed="false">
      <c r="A64" s="36"/>
      <c r="B64" s="36"/>
      <c r="C64" s="29" t="s">
        <v>94</v>
      </c>
      <c r="D64" s="36"/>
      <c r="E64" s="56"/>
      <c r="F64" s="54"/>
      <c r="G64" s="42"/>
      <c r="H64" s="39"/>
      <c r="I64" s="39"/>
      <c r="J64" s="44"/>
    </row>
    <row r="65" s="27" customFormat="true" ht="48" hidden="false" customHeight="false" outlineLevel="0" collapsed="false">
      <c r="A65" s="14" t="n">
        <v>101964</v>
      </c>
      <c r="B65" s="15" t="s">
        <v>95</v>
      </c>
      <c r="C65" s="9" t="s">
        <v>96</v>
      </c>
      <c r="D65" s="15" t="s">
        <v>22</v>
      </c>
      <c r="E65" s="25" t="n">
        <v>651.5</v>
      </c>
      <c r="F65" s="16" t="n">
        <v>143</v>
      </c>
      <c r="G65" s="17" t="n">
        <f aca="false">ROUND((F65*(1+$G$15)),2)</f>
        <v>178.69</v>
      </c>
      <c r="H65" s="24" t="n">
        <f aca="false">J65*0.6</f>
        <v>69849.921</v>
      </c>
      <c r="I65" s="24" t="n">
        <f aca="false">J65*0.4</f>
        <v>46566.614</v>
      </c>
      <c r="J65" s="19" t="n">
        <f aca="false">G65*E65</f>
        <v>116416.535</v>
      </c>
    </row>
    <row r="66" s="27" customFormat="true" ht="15" hidden="false" customHeight="false" outlineLevel="0" collapsed="false">
      <c r="A66" s="20"/>
      <c r="B66" s="20"/>
      <c r="C66" s="20"/>
      <c r="D66" s="20"/>
      <c r="E66" s="20"/>
      <c r="F66" s="20"/>
      <c r="G66" s="20"/>
      <c r="H66" s="20"/>
      <c r="I66" s="21" t="s">
        <v>27</v>
      </c>
      <c r="J66" s="22" t="n">
        <f aca="false">SUM(J65:J65)</f>
        <v>116416.535</v>
      </c>
    </row>
    <row r="67" s="27" customFormat="true" ht="15" hidden="false" customHeight="false" outlineLevel="0" collapsed="false">
      <c r="A67" s="36"/>
      <c r="B67" s="36"/>
      <c r="C67" s="29" t="s">
        <v>97</v>
      </c>
      <c r="D67" s="36"/>
      <c r="E67" s="56"/>
      <c r="F67" s="54"/>
      <c r="G67" s="42"/>
      <c r="H67" s="39"/>
      <c r="I67" s="39"/>
      <c r="J67" s="44"/>
    </row>
    <row r="68" s="27" customFormat="true" ht="48" hidden="false" customHeight="false" outlineLevel="0" collapsed="false">
      <c r="A68" s="14" t="n">
        <v>101964</v>
      </c>
      <c r="B68" s="15" t="s">
        <v>98</v>
      </c>
      <c r="C68" s="9" t="s">
        <v>96</v>
      </c>
      <c r="D68" s="15" t="s">
        <v>22</v>
      </c>
      <c r="E68" s="25" t="n">
        <v>27</v>
      </c>
      <c r="F68" s="16" t="n">
        <v>143</v>
      </c>
      <c r="G68" s="17" t="n">
        <f aca="false">ROUND((F68*(1+$G$15)),2)</f>
        <v>178.69</v>
      </c>
      <c r="H68" s="24" t="n">
        <f aca="false">J68*0.6</f>
        <v>2894.778</v>
      </c>
      <c r="I68" s="24" t="n">
        <f aca="false">J68*0.4</f>
        <v>1929.852</v>
      </c>
      <c r="J68" s="19" t="n">
        <f aca="false">G68*E68</f>
        <v>4824.63</v>
      </c>
    </row>
    <row r="69" s="27" customFormat="true" ht="15" hidden="false" customHeight="false" outlineLevel="0" collapsed="false">
      <c r="A69" s="20"/>
      <c r="B69" s="20"/>
      <c r="C69" s="20"/>
      <c r="D69" s="20"/>
      <c r="E69" s="20"/>
      <c r="F69" s="20"/>
      <c r="G69" s="20"/>
      <c r="H69" s="20"/>
      <c r="I69" s="21" t="s">
        <v>27</v>
      </c>
      <c r="J69" s="22" t="n">
        <f aca="false">SUM(J68:J68)</f>
        <v>4824.63</v>
      </c>
    </row>
    <row r="70" s="27" customFormat="true" ht="15" hidden="false" customHeight="false" outlineLevel="0" collapsed="false">
      <c r="A70" s="56"/>
      <c r="B70" s="29"/>
      <c r="C70" s="29" t="s">
        <v>99</v>
      </c>
      <c r="D70" s="29"/>
      <c r="E70" s="29"/>
      <c r="F70" s="30"/>
      <c r="G70" s="29"/>
      <c r="H70" s="29"/>
      <c r="I70" s="29"/>
      <c r="J70" s="31"/>
    </row>
    <row r="71" s="27" customFormat="true" ht="24" hidden="false" customHeight="false" outlineLevel="0" collapsed="false">
      <c r="A71" s="14" t="n">
        <v>93187</v>
      </c>
      <c r="B71" s="15" t="s">
        <v>100</v>
      </c>
      <c r="C71" s="9" t="s">
        <v>101</v>
      </c>
      <c r="D71" s="15" t="s">
        <v>31</v>
      </c>
      <c r="E71" s="25" t="n">
        <v>87.7</v>
      </c>
      <c r="F71" s="26" t="n">
        <v>77.22</v>
      </c>
      <c r="G71" s="17" t="n">
        <f aca="false">ROUND((F71*(1+$G$15)),2)</f>
        <v>96.49</v>
      </c>
      <c r="H71" s="24" t="n">
        <f aca="false">J71*0.6</f>
        <v>5077.3038</v>
      </c>
      <c r="I71" s="24" t="n">
        <f aca="false">J71*0.4</f>
        <v>3384.8692</v>
      </c>
      <c r="J71" s="19" t="n">
        <f aca="false">G71*E71</f>
        <v>8462.173</v>
      </c>
    </row>
    <row r="72" s="27" customFormat="true" ht="36" hidden="false" customHeight="false" outlineLevel="0" collapsed="false">
      <c r="A72" s="14" t="n">
        <v>93197</v>
      </c>
      <c r="B72" s="15" t="s">
        <v>102</v>
      </c>
      <c r="C72" s="9" t="s">
        <v>103</v>
      </c>
      <c r="D72" s="15" t="s">
        <v>31</v>
      </c>
      <c r="E72" s="25" t="n">
        <v>87.7</v>
      </c>
      <c r="F72" s="26" t="n">
        <v>71.61</v>
      </c>
      <c r="G72" s="17" t="n">
        <f aca="false">ROUND((F72*(1+$G$15)),2)</f>
        <v>89.48</v>
      </c>
      <c r="H72" s="24" t="n">
        <f aca="false">J72*0.6</f>
        <v>4708.4376</v>
      </c>
      <c r="I72" s="24" t="n">
        <f aca="false">J72*0.4</f>
        <v>3138.9584</v>
      </c>
      <c r="J72" s="19" t="n">
        <f aca="false">G72*E72</f>
        <v>7847.396</v>
      </c>
    </row>
    <row r="73" s="27" customFormat="true" ht="24" hidden="false" customHeight="false" outlineLevel="0" collapsed="false">
      <c r="A73" s="14" t="n">
        <v>93188</v>
      </c>
      <c r="B73" s="15" t="s">
        <v>104</v>
      </c>
      <c r="C73" s="9" t="s">
        <v>105</v>
      </c>
      <c r="D73" s="15" t="s">
        <v>31</v>
      </c>
      <c r="E73" s="25" t="n">
        <v>16.2</v>
      </c>
      <c r="F73" s="26" t="n">
        <v>60.34</v>
      </c>
      <c r="G73" s="17" t="n">
        <f aca="false">ROUND((F73*(1+$G$15)),2)</f>
        <v>75.4</v>
      </c>
      <c r="H73" s="24" t="n">
        <f aca="false">J73*0.6</f>
        <v>732.888</v>
      </c>
      <c r="I73" s="24" t="n">
        <f aca="false">J73*0.4</f>
        <v>488.592</v>
      </c>
      <c r="J73" s="19" t="n">
        <f aca="false">G73*E73</f>
        <v>1221.48</v>
      </c>
    </row>
    <row r="74" s="27" customFormat="true" ht="24" hidden="false" customHeight="false" outlineLevel="0" collapsed="false">
      <c r="A74" s="14" t="n">
        <v>93189</v>
      </c>
      <c r="B74" s="15" t="s">
        <v>106</v>
      </c>
      <c r="C74" s="9" t="s">
        <v>107</v>
      </c>
      <c r="D74" s="15" t="s">
        <v>31</v>
      </c>
      <c r="E74" s="25" t="n">
        <v>14.95</v>
      </c>
      <c r="F74" s="26" t="n">
        <v>77.71</v>
      </c>
      <c r="G74" s="17" t="n">
        <f aca="false">ROUND((F74*(1+$G$15)),2)</f>
        <v>97.11</v>
      </c>
      <c r="H74" s="24" t="n">
        <f aca="false">J74*0.6</f>
        <v>871.0767</v>
      </c>
      <c r="I74" s="24" t="n">
        <f aca="false">J74*0.4</f>
        <v>580.7178</v>
      </c>
      <c r="J74" s="19" t="n">
        <f aca="false">G74*E74</f>
        <v>1451.7945</v>
      </c>
    </row>
    <row r="75" s="27" customFormat="true" ht="36" hidden="false" customHeight="false" outlineLevel="0" collapsed="false">
      <c r="A75" s="14" t="n">
        <v>93204</v>
      </c>
      <c r="B75" s="15" t="s">
        <v>108</v>
      </c>
      <c r="C75" s="9" t="s">
        <v>109</v>
      </c>
      <c r="D75" s="15" t="s">
        <v>31</v>
      </c>
      <c r="E75" s="25" t="n">
        <v>155.1</v>
      </c>
      <c r="F75" s="26" t="n">
        <v>50.99</v>
      </c>
      <c r="G75" s="17" t="n">
        <f aca="false">ROUND((F75*(1+$G$15)),2)</f>
        <v>63.72</v>
      </c>
      <c r="H75" s="24" t="n">
        <f aca="false">J75*0.6</f>
        <v>5929.7832</v>
      </c>
      <c r="I75" s="24" t="n">
        <f aca="false">J75*0.4</f>
        <v>3953.1888</v>
      </c>
      <c r="J75" s="19" t="n">
        <f aca="false">G75*E75</f>
        <v>9882.972</v>
      </c>
    </row>
    <row r="76" s="27" customFormat="true" ht="48" hidden="false" customHeight="false" outlineLevel="0" collapsed="false">
      <c r="A76" s="14" t="n">
        <v>92775</v>
      </c>
      <c r="B76" s="15" t="s">
        <v>110</v>
      </c>
      <c r="C76" s="23" t="s">
        <v>66</v>
      </c>
      <c r="D76" s="24" t="s">
        <v>56</v>
      </c>
      <c r="E76" s="33" t="n">
        <v>55.95</v>
      </c>
      <c r="F76" s="26" t="n">
        <v>20.25</v>
      </c>
      <c r="G76" s="17" t="n">
        <f aca="false">ROUND((F76*(1+$G$15)),2)</f>
        <v>25.3</v>
      </c>
      <c r="H76" s="18" t="n">
        <f aca="false">J76*0.6</f>
        <v>849.321</v>
      </c>
      <c r="I76" s="18" t="n">
        <f aca="false">J76*0.4</f>
        <v>566.214</v>
      </c>
      <c r="J76" s="19" t="n">
        <f aca="false">G76*E76</f>
        <v>1415.535</v>
      </c>
    </row>
    <row r="77" s="57" customFormat="true" ht="12" hidden="false" customHeight="false" outlineLevel="0" collapsed="false">
      <c r="A77" s="20"/>
      <c r="B77" s="20"/>
      <c r="C77" s="20"/>
      <c r="D77" s="20"/>
      <c r="E77" s="20"/>
      <c r="F77" s="20"/>
      <c r="G77" s="20"/>
      <c r="H77" s="20"/>
      <c r="I77" s="21" t="s">
        <v>27</v>
      </c>
      <c r="J77" s="22" t="n">
        <f aca="false">SUM(J71:J76)</f>
        <v>30281.3505</v>
      </c>
    </row>
    <row r="78" s="57" customFormat="true" ht="12" hidden="false" customHeight="false" outlineLevel="0" collapsed="false">
      <c r="A78" s="13" t="s">
        <v>111</v>
      </c>
      <c r="B78" s="13"/>
      <c r="C78" s="13"/>
      <c r="D78" s="13"/>
      <c r="E78" s="13"/>
      <c r="F78" s="13"/>
      <c r="G78" s="13"/>
      <c r="H78" s="13"/>
      <c r="I78" s="13"/>
      <c r="J78" s="13"/>
    </row>
    <row r="79" s="57" customFormat="true" ht="12" hidden="false" customHeight="false" outlineLevel="0" collapsed="false">
      <c r="A79" s="36"/>
      <c r="B79" s="29"/>
      <c r="C79" s="29" t="s">
        <v>112</v>
      </c>
      <c r="D79" s="29"/>
      <c r="E79" s="29"/>
      <c r="F79" s="30"/>
      <c r="G79" s="29"/>
      <c r="H79" s="29"/>
      <c r="I79" s="29"/>
      <c r="J79" s="31"/>
    </row>
    <row r="80" s="57" customFormat="true" ht="72" hidden="false" customHeight="false" outlineLevel="0" collapsed="false">
      <c r="A80" s="46" t="n">
        <v>87525</v>
      </c>
      <c r="B80" s="15" t="s">
        <v>113</v>
      </c>
      <c r="C80" s="9" t="s">
        <v>114</v>
      </c>
      <c r="D80" s="15" t="s">
        <v>22</v>
      </c>
      <c r="E80" s="25" t="n">
        <v>835.32</v>
      </c>
      <c r="F80" s="16" t="n">
        <v>132.54</v>
      </c>
      <c r="G80" s="17" t="n">
        <f aca="false">ROUND((F80*(1+$G$15)),2)</f>
        <v>165.62</v>
      </c>
      <c r="H80" s="24" t="n">
        <f aca="false">J80*0.6</f>
        <v>83007.41904</v>
      </c>
      <c r="I80" s="24" t="n">
        <f aca="false">J80*0.4</f>
        <v>55338.27936</v>
      </c>
      <c r="J80" s="19" t="n">
        <f aca="false">G80*E80</f>
        <v>138345.6984</v>
      </c>
    </row>
    <row r="81" s="57" customFormat="true" ht="36" hidden="false" customHeight="false" outlineLevel="0" collapsed="false">
      <c r="A81" s="46" t="n">
        <v>93201</v>
      </c>
      <c r="B81" s="15" t="s">
        <v>115</v>
      </c>
      <c r="C81" s="9" t="s">
        <v>116</v>
      </c>
      <c r="D81" s="15" t="s">
        <v>31</v>
      </c>
      <c r="E81" s="25" t="n">
        <v>287.7</v>
      </c>
      <c r="F81" s="16" t="n">
        <v>5.15</v>
      </c>
      <c r="G81" s="17" t="n">
        <f aca="false">ROUND((F81*(1+$G$15)),2)</f>
        <v>6.44</v>
      </c>
      <c r="H81" s="24" t="n">
        <f aca="false">J81*0.6</f>
        <v>1111.6728</v>
      </c>
      <c r="I81" s="24" t="n">
        <f aca="false">J81*0.4</f>
        <v>741.1152</v>
      </c>
      <c r="J81" s="19" t="n">
        <f aca="false">G81*E81</f>
        <v>1852.788</v>
      </c>
    </row>
    <row r="82" s="58" customFormat="true" ht="12" hidden="false" customHeight="false" outlineLevel="0" collapsed="false">
      <c r="A82" s="20"/>
      <c r="B82" s="20"/>
      <c r="C82" s="20"/>
      <c r="D82" s="20"/>
      <c r="E82" s="20"/>
      <c r="F82" s="20"/>
      <c r="G82" s="20"/>
      <c r="H82" s="20"/>
      <c r="I82" s="21" t="s">
        <v>27</v>
      </c>
      <c r="J82" s="22" t="n">
        <f aca="false">SUM(J80:J81)</f>
        <v>140198.4864</v>
      </c>
    </row>
    <row r="83" s="58" customFormat="true" ht="12" hidden="false" customHeight="false" outlineLevel="0" collapsed="false">
      <c r="A83" s="36"/>
      <c r="B83" s="29"/>
      <c r="C83" s="29" t="s">
        <v>117</v>
      </c>
      <c r="D83" s="29"/>
      <c r="E83" s="29"/>
      <c r="F83" s="30"/>
      <c r="G83" s="29"/>
      <c r="H83" s="29"/>
      <c r="I83" s="29"/>
      <c r="J83" s="31"/>
    </row>
    <row r="84" s="57" customFormat="true" ht="72" hidden="false" customHeight="false" outlineLevel="0" collapsed="false">
      <c r="A84" s="14" t="n">
        <v>87521</v>
      </c>
      <c r="B84" s="15" t="s">
        <v>118</v>
      </c>
      <c r="C84" s="9" t="s">
        <v>119</v>
      </c>
      <c r="D84" s="15" t="s">
        <v>22</v>
      </c>
      <c r="E84" s="25" t="n">
        <v>201.63</v>
      </c>
      <c r="F84" s="16" t="n">
        <v>75.13</v>
      </c>
      <c r="G84" s="17" t="n">
        <f aca="false">ROUND((F84*(1+$G$15)),2)</f>
        <v>93.88</v>
      </c>
      <c r="H84" s="24" t="n">
        <f aca="false">J84*0.6</f>
        <v>11357.41464</v>
      </c>
      <c r="I84" s="24" t="n">
        <f aca="false">J84*0.4</f>
        <v>7571.60976</v>
      </c>
      <c r="J84" s="19" t="n">
        <f aca="false">G84*E84</f>
        <v>18929.0244</v>
      </c>
    </row>
    <row r="85" s="58" customFormat="true" ht="12" hidden="false" customHeight="false" outlineLevel="0" collapsed="false">
      <c r="A85" s="20"/>
      <c r="B85" s="20"/>
      <c r="C85" s="20"/>
      <c r="D85" s="20"/>
      <c r="E85" s="20"/>
      <c r="F85" s="20"/>
      <c r="G85" s="20"/>
      <c r="H85" s="20"/>
      <c r="I85" s="21" t="s">
        <v>27</v>
      </c>
      <c r="J85" s="22" t="n">
        <f aca="false">SUM(J84:J84)</f>
        <v>18929.0244</v>
      </c>
    </row>
    <row r="86" s="58" customFormat="true" ht="12" hidden="false" customHeight="false" outlineLevel="0" collapsed="false">
      <c r="A86" s="13" t="s">
        <v>120</v>
      </c>
      <c r="B86" s="13"/>
      <c r="C86" s="13"/>
      <c r="D86" s="13"/>
      <c r="E86" s="13"/>
      <c r="F86" s="13"/>
      <c r="G86" s="13"/>
      <c r="H86" s="13"/>
      <c r="I86" s="13"/>
      <c r="J86" s="13"/>
    </row>
    <row r="87" s="57" customFormat="true" ht="132" hidden="false" customHeight="false" outlineLevel="0" collapsed="false">
      <c r="A87" s="59" t="s">
        <v>121</v>
      </c>
      <c r="B87" s="60" t="s">
        <v>122</v>
      </c>
      <c r="C87" s="61" t="s">
        <v>123</v>
      </c>
      <c r="D87" s="60" t="s">
        <v>22</v>
      </c>
      <c r="E87" s="33" t="n">
        <v>41.8</v>
      </c>
      <c r="F87" s="62" t="n">
        <v>665.9</v>
      </c>
      <c r="G87" s="17" t="n">
        <f aca="false">ROUND((F87*(1+$G$15)),2)</f>
        <v>832.11</v>
      </c>
      <c r="H87" s="24" t="n">
        <f aca="false">J87*0.6</f>
        <v>20869.3188</v>
      </c>
      <c r="I87" s="24" t="n">
        <f aca="false">J87*0.4</f>
        <v>13912.8792</v>
      </c>
      <c r="J87" s="19" t="n">
        <f aca="false">G87*E87</f>
        <v>34782.198</v>
      </c>
    </row>
    <row r="88" s="57" customFormat="true" ht="132" hidden="false" customHeight="false" outlineLevel="0" collapsed="false">
      <c r="A88" s="59" t="s">
        <v>121</v>
      </c>
      <c r="B88" s="60" t="s">
        <v>124</v>
      </c>
      <c r="C88" s="61" t="s">
        <v>125</v>
      </c>
      <c r="D88" s="60" t="s">
        <v>22</v>
      </c>
      <c r="E88" s="33" t="n">
        <v>3.2</v>
      </c>
      <c r="F88" s="62" t="n">
        <v>717.5</v>
      </c>
      <c r="G88" s="17" t="n">
        <f aca="false">ROUND((F88*(1+$G$15)),2)</f>
        <v>896.59</v>
      </c>
      <c r="H88" s="24" t="n">
        <f aca="false">J88*0.6</f>
        <v>1721.4528</v>
      </c>
      <c r="I88" s="24" t="n">
        <f aca="false">J88*0.4</f>
        <v>1147.6352</v>
      </c>
      <c r="J88" s="19" t="n">
        <f aca="false">G88*E88</f>
        <v>2869.088</v>
      </c>
    </row>
    <row r="89" s="57" customFormat="true" ht="144" hidden="false" customHeight="false" outlineLevel="0" collapsed="false">
      <c r="A89" s="59" t="s">
        <v>121</v>
      </c>
      <c r="B89" s="60" t="s">
        <v>126</v>
      </c>
      <c r="C89" s="61" t="s">
        <v>127</v>
      </c>
      <c r="D89" s="60" t="s">
        <v>22</v>
      </c>
      <c r="E89" s="33" t="n">
        <v>3.3</v>
      </c>
      <c r="F89" s="62" t="n">
        <v>681.81</v>
      </c>
      <c r="G89" s="17" t="n">
        <f aca="false">ROUND((F89*(1+$G$15)),2)</f>
        <v>851.99</v>
      </c>
      <c r="H89" s="24" t="n">
        <f aca="false">J89*0.6</f>
        <v>1686.9402</v>
      </c>
      <c r="I89" s="24" t="n">
        <f aca="false">J89*0.4</f>
        <v>1124.6268</v>
      </c>
      <c r="J89" s="19" t="n">
        <f aca="false">G89*E89</f>
        <v>2811.567</v>
      </c>
    </row>
    <row r="90" s="57" customFormat="true" ht="132" hidden="false" customHeight="false" outlineLevel="0" collapsed="false">
      <c r="A90" s="59" t="s">
        <v>121</v>
      </c>
      <c r="B90" s="60" t="s">
        <v>128</v>
      </c>
      <c r="C90" s="63" t="s">
        <v>129</v>
      </c>
      <c r="D90" s="60" t="s">
        <v>22</v>
      </c>
      <c r="E90" s="33" t="n">
        <v>4.8</v>
      </c>
      <c r="F90" s="62" t="n">
        <v>717.5</v>
      </c>
      <c r="G90" s="17" t="n">
        <f aca="false">ROUND((F90*(1+$G$15)),2)</f>
        <v>896.59</v>
      </c>
      <c r="H90" s="24" t="n">
        <f aca="false">J90*0.6</f>
        <v>2582.1792</v>
      </c>
      <c r="I90" s="24" t="n">
        <f aca="false">J90*0.4</f>
        <v>1721.4528</v>
      </c>
      <c r="J90" s="19" t="n">
        <f aca="false">G90*E90</f>
        <v>4303.632</v>
      </c>
    </row>
    <row r="91" s="57" customFormat="true" ht="132" hidden="false" customHeight="false" outlineLevel="0" collapsed="false">
      <c r="A91" s="59" t="s">
        <v>121</v>
      </c>
      <c r="B91" s="60" t="s">
        <v>130</v>
      </c>
      <c r="C91" s="63" t="s">
        <v>131</v>
      </c>
      <c r="D91" s="60" t="s">
        <v>22</v>
      </c>
      <c r="E91" s="33" t="n">
        <v>1.02</v>
      </c>
      <c r="F91" s="62" t="n">
        <v>720.58</v>
      </c>
      <c r="G91" s="17" t="n">
        <f aca="false">ROUND((F91*(1+$G$15)),2)</f>
        <v>900.44</v>
      </c>
      <c r="H91" s="24" t="n">
        <f aca="false">J91*0.6</f>
        <v>551.06928</v>
      </c>
      <c r="I91" s="24" t="n">
        <f aca="false">J91*0.4</f>
        <v>367.37952</v>
      </c>
      <c r="J91" s="19" t="n">
        <f aca="false">G91*E91</f>
        <v>918.4488</v>
      </c>
    </row>
    <row r="92" s="57" customFormat="true" ht="72" hidden="false" customHeight="false" outlineLevel="0" collapsed="false">
      <c r="A92" s="59" t="s">
        <v>121</v>
      </c>
      <c r="B92" s="60" t="s">
        <v>132</v>
      </c>
      <c r="C92" s="61" t="s">
        <v>133</v>
      </c>
      <c r="D92" s="60" t="s">
        <v>22</v>
      </c>
      <c r="E92" s="33" t="n">
        <v>4.82</v>
      </c>
      <c r="F92" s="62" t="n">
        <v>497.92</v>
      </c>
      <c r="G92" s="17" t="n">
        <f aca="false">ROUND((F92*(1+$G$15)),2)</f>
        <v>622.2</v>
      </c>
      <c r="H92" s="24" t="n">
        <f aca="false">J92*0.6</f>
        <v>1799.4024</v>
      </c>
      <c r="I92" s="24" t="n">
        <f aca="false">J92*0.4</f>
        <v>1199.6016</v>
      </c>
      <c r="J92" s="19" t="n">
        <f aca="false">G92*E92</f>
        <v>2999.004</v>
      </c>
    </row>
    <row r="93" s="57" customFormat="true" ht="72" hidden="false" customHeight="false" outlineLevel="0" collapsed="false">
      <c r="A93" s="59" t="s">
        <v>121</v>
      </c>
      <c r="B93" s="60" t="s">
        <v>134</v>
      </c>
      <c r="C93" s="61" t="s">
        <v>135</v>
      </c>
      <c r="D93" s="60" t="s">
        <v>22</v>
      </c>
      <c r="E93" s="33" t="n">
        <v>12.6</v>
      </c>
      <c r="F93" s="62" t="n">
        <v>500</v>
      </c>
      <c r="G93" s="17" t="n">
        <f aca="false">ROUND((F93*(1+$G$15)),2)</f>
        <v>624.8</v>
      </c>
      <c r="H93" s="24" t="n">
        <f aca="false">J93*0.6</f>
        <v>4723.488</v>
      </c>
      <c r="I93" s="24" t="n">
        <f aca="false">J93*0.4</f>
        <v>3148.992</v>
      </c>
      <c r="J93" s="19" t="n">
        <f aca="false">G93*E93</f>
        <v>7872.48</v>
      </c>
    </row>
    <row r="94" s="57" customFormat="true" ht="144" hidden="false" customHeight="false" outlineLevel="0" collapsed="false">
      <c r="A94" s="59" t="s">
        <v>121</v>
      </c>
      <c r="B94" s="60" t="s">
        <v>136</v>
      </c>
      <c r="C94" s="61" t="s">
        <v>137</v>
      </c>
      <c r="D94" s="60" t="s">
        <v>22</v>
      </c>
      <c r="E94" s="33" t="n">
        <v>8.92</v>
      </c>
      <c r="F94" s="62" t="n">
        <v>701.12</v>
      </c>
      <c r="G94" s="17" t="n">
        <f aca="false">ROUND((F94*(1+$G$15)),2)</f>
        <v>876.12</v>
      </c>
      <c r="H94" s="24" t="n">
        <f aca="false">J94*0.6</f>
        <v>4688.99424</v>
      </c>
      <c r="I94" s="24" t="n">
        <f aca="false">J94*0.4</f>
        <v>3125.99616</v>
      </c>
      <c r="J94" s="19" t="n">
        <f aca="false">G94*E94</f>
        <v>7814.9904</v>
      </c>
    </row>
    <row r="95" s="57" customFormat="true" ht="144" hidden="false" customHeight="false" outlineLevel="0" collapsed="false">
      <c r="A95" s="59" t="s">
        <v>121</v>
      </c>
      <c r="B95" s="60" t="s">
        <v>138</v>
      </c>
      <c r="C95" s="61" t="s">
        <v>139</v>
      </c>
      <c r="D95" s="60" t="s">
        <v>22</v>
      </c>
      <c r="E95" s="33" t="n">
        <v>5.04</v>
      </c>
      <c r="F95" s="62" t="n">
        <v>729.16</v>
      </c>
      <c r="G95" s="17" t="n">
        <f aca="false">ROUND((F95*(1+$G$15)),2)</f>
        <v>911.16</v>
      </c>
      <c r="H95" s="24" t="n">
        <f aca="false">J95*0.6</f>
        <v>2755.34784</v>
      </c>
      <c r="I95" s="24" t="n">
        <f aca="false">J95*0.4</f>
        <v>1836.89856</v>
      </c>
      <c r="J95" s="19" t="n">
        <f aca="false">G95*E95</f>
        <v>4592.2464</v>
      </c>
    </row>
    <row r="96" s="57" customFormat="true" ht="96" hidden="false" customHeight="false" outlineLevel="0" collapsed="false">
      <c r="A96" s="59" t="s">
        <v>121</v>
      </c>
      <c r="B96" s="60" t="s">
        <v>140</v>
      </c>
      <c r="C96" s="61" t="s">
        <v>141</v>
      </c>
      <c r="D96" s="60" t="s">
        <v>22</v>
      </c>
      <c r="E96" s="33" t="n">
        <v>8.4</v>
      </c>
      <c r="F96" s="62" t="n">
        <v>701.11</v>
      </c>
      <c r="G96" s="17" t="n">
        <f aca="false">ROUND((F96*(1+$G$15)),2)</f>
        <v>876.11</v>
      </c>
      <c r="H96" s="24" t="n">
        <f aca="false">J96*0.6</f>
        <v>4415.5944</v>
      </c>
      <c r="I96" s="24" t="n">
        <f aca="false">J96*0.4</f>
        <v>2943.7296</v>
      </c>
      <c r="J96" s="19" t="n">
        <f aca="false">G96*E96</f>
        <v>7359.324</v>
      </c>
    </row>
    <row r="97" s="57" customFormat="true" ht="96" hidden="false" customHeight="false" outlineLevel="0" collapsed="false">
      <c r="A97" s="59" t="s">
        <v>121</v>
      </c>
      <c r="B97" s="60" t="s">
        <v>142</v>
      </c>
      <c r="C97" s="61" t="s">
        <v>143</v>
      </c>
      <c r="D97" s="60" t="s">
        <v>22</v>
      </c>
      <c r="E97" s="33" t="n">
        <v>2.1</v>
      </c>
      <c r="F97" s="62" t="n">
        <v>619.04</v>
      </c>
      <c r="G97" s="17" t="n">
        <f aca="false">ROUND((F97*(1+$G$15)),2)</f>
        <v>773.55</v>
      </c>
      <c r="H97" s="24" t="n">
        <f aca="false">J97*0.6</f>
        <v>974.673</v>
      </c>
      <c r="I97" s="24" t="n">
        <f aca="false">J97*0.4</f>
        <v>649.782</v>
      </c>
      <c r="J97" s="19" t="n">
        <f aca="false">G97*E97</f>
        <v>1624.455</v>
      </c>
    </row>
    <row r="98" s="57" customFormat="true" ht="96" hidden="false" customHeight="false" outlineLevel="0" collapsed="false">
      <c r="A98" s="59" t="s">
        <v>121</v>
      </c>
      <c r="B98" s="60" t="s">
        <v>144</v>
      </c>
      <c r="C98" s="61" t="s">
        <v>145</v>
      </c>
      <c r="D98" s="60" t="s">
        <v>22</v>
      </c>
      <c r="E98" s="33" t="n">
        <v>1.68</v>
      </c>
      <c r="F98" s="62" t="n">
        <v>701.11</v>
      </c>
      <c r="G98" s="17" t="n">
        <f aca="false">ROUND((F98*(1+$G$15)),2)</f>
        <v>876.11</v>
      </c>
      <c r="H98" s="24" t="n">
        <f aca="false">J98*0.6</f>
        <v>883.11888</v>
      </c>
      <c r="I98" s="24" t="n">
        <f aca="false">J98*0.4</f>
        <v>588.74592</v>
      </c>
      <c r="J98" s="19" t="n">
        <f aca="false">G98*E98</f>
        <v>1471.8648</v>
      </c>
    </row>
    <row r="99" s="57" customFormat="true" ht="60" hidden="false" customHeight="false" outlineLevel="0" collapsed="false">
      <c r="A99" s="59" t="s">
        <v>121</v>
      </c>
      <c r="B99" s="60" t="s">
        <v>146</v>
      </c>
      <c r="C99" s="61" t="s">
        <v>147</v>
      </c>
      <c r="D99" s="60" t="s">
        <v>22</v>
      </c>
      <c r="E99" s="33" t="n">
        <v>11.97</v>
      </c>
      <c r="F99" s="62" t="n">
        <v>880.32</v>
      </c>
      <c r="G99" s="17" t="n">
        <f aca="false">ROUND((F99*(1+$G$15)),2)</f>
        <v>1100.05</v>
      </c>
      <c r="H99" s="24" t="n">
        <f aca="false">J99*0.6</f>
        <v>7900.5591</v>
      </c>
      <c r="I99" s="24" t="n">
        <f aca="false">J99*0.4</f>
        <v>5267.0394</v>
      </c>
      <c r="J99" s="19" t="n">
        <f aca="false">G99*E99</f>
        <v>13167.5985</v>
      </c>
    </row>
    <row r="100" s="57" customFormat="true" ht="48" hidden="false" customHeight="false" outlineLevel="0" collapsed="false">
      <c r="A100" s="59" t="n">
        <v>91341</v>
      </c>
      <c r="B100" s="60" t="s">
        <v>148</v>
      </c>
      <c r="C100" s="64" t="s">
        <v>149</v>
      </c>
      <c r="D100" s="60" t="s">
        <v>22</v>
      </c>
      <c r="E100" s="33" t="n">
        <v>9.1</v>
      </c>
      <c r="F100" s="52" t="n">
        <v>571.62</v>
      </c>
      <c r="G100" s="17" t="n">
        <f aca="false">ROUND((F100*(1+$G$15)),2)</f>
        <v>714.3</v>
      </c>
      <c r="H100" s="24" t="n">
        <f aca="false">J100*0.6</f>
        <v>3900.078</v>
      </c>
      <c r="I100" s="24" t="n">
        <f aca="false">J100*0.4</f>
        <v>2600.052</v>
      </c>
      <c r="J100" s="19" t="n">
        <f aca="false">G100*E100</f>
        <v>6500.13</v>
      </c>
    </row>
    <row r="101" s="57" customFormat="true" ht="48" hidden="false" customHeight="false" outlineLevel="0" collapsed="false">
      <c r="A101" s="59" t="n">
        <v>91341</v>
      </c>
      <c r="B101" s="60" t="s">
        <v>150</v>
      </c>
      <c r="C101" s="64" t="s">
        <v>151</v>
      </c>
      <c r="D101" s="60" t="s">
        <v>22</v>
      </c>
      <c r="E101" s="33" t="n">
        <v>2.94</v>
      </c>
      <c r="F101" s="52" t="n">
        <v>571.62</v>
      </c>
      <c r="G101" s="17" t="n">
        <f aca="false">ROUND((F101*(1+$G$15)),2)</f>
        <v>714.3</v>
      </c>
      <c r="H101" s="24" t="n">
        <f aca="false">J101*0.6</f>
        <v>1260.0252</v>
      </c>
      <c r="I101" s="24" t="n">
        <f aca="false">J101*0.4</f>
        <v>840.0168</v>
      </c>
      <c r="J101" s="19" t="n">
        <f aca="false">G101*E101</f>
        <v>2100.042</v>
      </c>
    </row>
    <row r="102" s="57" customFormat="true" ht="72" hidden="false" customHeight="false" outlineLevel="0" collapsed="false">
      <c r="A102" s="59" t="n">
        <v>90798</v>
      </c>
      <c r="B102" s="60" t="s">
        <v>152</v>
      </c>
      <c r="C102" s="9" t="s">
        <v>153</v>
      </c>
      <c r="D102" s="59" t="s">
        <v>154</v>
      </c>
      <c r="E102" s="33" t="n">
        <v>9</v>
      </c>
      <c r="F102" s="52" t="n">
        <v>956.78</v>
      </c>
      <c r="G102" s="17" t="n">
        <f aca="false">ROUND((F102*(1+$G$15)),2)</f>
        <v>1195.59</v>
      </c>
      <c r="H102" s="24" t="n">
        <f aca="false">J102*0.6</f>
        <v>6456.186</v>
      </c>
      <c r="I102" s="24" t="n">
        <f aca="false">J102*0.4</f>
        <v>4304.124</v>
      </c>
      <c r="J102" s="19" t="n">
        <f aca="false">G102*E102</f>
        <v>10760.31</v>
      </c>
    </row>
    <row r="103" s="57" customFormat="true" ht="72" hidden="false" customHeight="false" outlineLevel="0" collapsed="false">
      <c r="A103" s="59" t="n">
        <v>90798</v>
      </c>
      <c r="B103" s="60" t="s">
        <v>155</v>
      </c>
      <c r="C103" s="9" t="s">
        <v>156</v>
      </c>
      <c r="D103" s="59" t="s">
        <v>154</v>
      </c>
      <c r="E103" s="33" t="n">
        <v>4</v>
      </c>
      <c r="F103" s="52" t="n">
        <v>956.78</v>
      </c>
      <c r="G103" s="17" t="n">
        <f aca="false">ROUND((F103*(1+$G$15)),2)</f>
        <v>1195.59</v>
      </c>
      <c r="H103" s="24" t="n">
        <f aca="false">J103*0.6</f>
        <v>2869.416</v>
      </c>
      <c r="I103" s="24" t="n">
        <f aca="false">J103*0.4</f>
        <v>1912.944</v>
      </c>
      <c r="J103" s="19" t="n">
        <f aca="false">G103*E103</f>
        <v>4782.36</v>
      </c>
    </row>
    <row r="104" s="57" customFormat="true" ht="72" hidden="false" customHeight="false" outlineLevel="0" collapsed="false">
      <c r="A104" s="59" t="n">
        <v>90799</v>
      </c>
      <c r="B104" s="60" t="s">
        <v>157</v>
      </c>
      <c r="C104" s="64" t="s">
        <v>158</v>
      </c>
      <c r="D104" s="59" t="s">
        <v>154</v>
      </c>
      <c r="E104" s="33" t="n">
        <v>4</v>
      </c>
      <c r="F104" s="52" t="n">
        <v>987.02</v>
      </c>
      <c r="G104" s="17" t="n">
        <f aca="false">ROUND((F104*(1+$G$15)),2)</f>
        <v>1233.38</v>
      </c>
      <c r="H104" s="24" t="n">
        <f aca="false">J104*0.6</f>
        <v>2960.112</v>
      </c>
      <c r="I104" s="24" t="n">
        <f aca="false">J104*0.4</f>
        <v>1973.408</v>
      </c>
      <c r="J104" s="19" t="n">
        <f aca="false">G104*E104</f>
        <v>4933.52</v>
      </c>
    </row>
    <row r="105" s="57" customFormat="true" ht="60" hidden="false" customHeight="false" outlineLevel="0" collapsed="false">
      <c r="A105" s="59" t="n">
        <v>90798</v>
      </c>
      <c r="B105" s="60" t="s">
        <v>159</v>
      </c>
      <c r="C105" s="9" t="s">
        <v>160</v>
      </c>
      <c r="D105" s="59" t="s">
        <v>154</v>
      </c>
      <c r="E105" s="33" t="n">
        <v>1</v>
      </c>
      <c r="F105" s="52" t="n">
        <v>956.78</v>
      </c>
      <c r="G105" s="17" t="n">
        <f aca="false">ROUND((F105*(1+$G$15)),2)</f>
        <v>1195.59</v>
      </c>
      <c r="H105" s="24" t="n">
        <f aca="false">J105*0.6</f>
        <v>717.354</v>
      </c>
      <c r="I105" s="24" t="n">
        <f aca="false">J105*0.4</f>
        <v>478.236</v>
      </c>
      <c r="J105" s="19" t="n">
        <f aca="false">G105*E105</f>
        <v>1195.59</v>
      </c>
    </row>
    <row r="106" s="57" customFormat="true" ht="36" hidden="false" customHeight="false" outlineLevel="0" collapsed="false">
      <c r="A106" s="14" t="s">
        <v>161</v>
      </c>
      <c r="B106" s="60" t="s">
        <v>162</v>
      </c>
      <c r="C106" s="9" t="s">
        <v>163</v>
      </c>
      <c r="D106" s="15" t="s">
        <v>154</v>
      </c>
      <c r="E106" s="15" t="n">
        <v>2</v>
      </c>
      <c r="F106" s="17" t="n">
        <v>1582.84</v>
      </c>
      <c r="G106" s="17" t="n">
        <f aca="false">ROUND((F106*(1+$G$15)),2)</f>
        <v>1977.92</v>
      </c>
      <c r="H106" s="18" t="n">
        <f aca="false">J106*0.6</f>
        <v>2373.504</v>
      </c>
      <c r="I106" s="18" t="n">
        <f aca="false">J106*0.4</f>
        <v>1582.336</v>
      </c>
      <c r="J106" s="19" t="n">
        <f aca="false">G106*E106</f>
        <v>3955.84</v>
      </c>
    </row>
    <row r="107" s="57" customFormat="true" ht="24" hidden="false" customHeight="false" outlineLevel="0" collapsed="false">
      <c r="A107" s="14" t="s">
        <v>161</v>
      </c>
      <c r="B107" s="60" t="s">
        <v>164</v>
      </c>
      <c r="C107" s="9" t="s">
        <v>165</v>
      </c>
      <c r="D107" s="15" t="s">
        <v>154</v>
      </c>
      <c r="E107" s="15" t="n">
        <v>1</v>
      </c>
      <c r="F107" s="17" t="n">
        <v>791.42</v>
      </c>
      <c r="G107" s="17" t="n">
        <f aca="false">ROUND((F107*(1+$G$15)),2)</f>
        <v>988.96</v>
      </c>
      <c r="H107" s="18" t="n">
        <f aca="false">J107*0.6</f>
        <v>593.376</v>
      </c>
      <c r="I107" s="18" t="n">
        <f aca="false">J107*0.4</f>
        <v>395.584</v>
      </c>
      <c r="J107" s="19" t="n">
        <f aca="false">G107*E107</f>
        <v>988.96</v>
      </c>
    </row>
    <row r="108" s="58" customFormat="true" ht="12" hidden="false" customHeight="false" outlineLevel="0" collapsed="false">
      <c r="A108" s="20"/>
      <c r="B108" s="20"/>
      <c r="C108" s="20"/>
      <c r="D108" s="20"/>
      <c r="E108" s="20"/>
      <c r="F108" s="20"/>
      <c r="G108" s="20"/>
      <c r="H108" s="20"/>
      <c r="I108" s="21" t="s">
        <v>27</v>
      </c>
      <c r="J108" s="22" t="n">
        <f aca="false">SUM(J87:J107)</f>
        <v>127803.6489</v>
      </c>
    </row>
    <row r="109" s="58" customFormat="true" ht="12" hidden="false" customHeight="false" outlineLevel="0" collapsed="false">
      <c r="A109" s="13" t="s">
        <v>166</v>
      </c>
      <c r="B109" s="13"/>
      <c r="C109" s="13"/>
      <c r="D109" s="13"/>
      <c r="E109" s="13"/>
      <c r="F109" s="13"/>
      <c r="G109" s="13"/>
      <c r="H109" s="13"/>
      <c r="I109" s="13"/>
      <c r="J109" s="13"/>
    </row>
    <row r="110" s="58" customFormat="true" ht="48" hidden="false" customHeight="false" outlineLevel="0" collapsed="false">
      <c r="A110" s="14" t="n">
        <v>92557</v>
      </c>
      <c r="B110" s="15" t="s">
        <v>167</v>
      </c>
      <c r="C110" s="9" t="s">
        <v>168</v>
      </c>
      <c r="D110" s="14" t="s">
        <v>169</v>
      </c>
      <c r="E110" s="14" t="n">
        <v>7</v>
      </c>
      <c r="F110" s="16" t="n">
        <v>935.35</v>
      </c>
      <c r="G110" s="17" t="n">
        <f aca="false">ROUND((F110*(1+$G$15)),2)</f>
        <v>1168.81</v>
      </c>
      <c r="H110" s="24" t="n">
        <f aca="false">J110*0.6</f>
        <v>4909.002</v>
      </c>
      <c r="I110" s="24" t="n">
        <f aca="false">J110*0.4</f>
        <v>3272.668</v>
      </c>
      <c r="J110" s="65" t="n">
        <f aca="false">G110*E110</f>
        <v>8181.67</v>
      </c>
    </row>
    <row r="111" s="58" customFormat="true" ht="48" hidden="false" customHeight="false" outlineLevel="0" collapsed="false">
      <c r="A111" s="14" t="n">
        <v>92564</v>
      </c>
      <c r="B111" s="15" t="s">
        <v>170</v>
      </c>
      <c r="C111" s="9" t="s">
        <v>171</v>
      </c>
      <c r="D111" s="14" t="s">
        <v>154</v>
      </c>
      <c r="E111" s="14" t="n">
        <v>17</v>
      </c>
      <c r="F111" s="16" t="n">
        <v>2177.77</v>
      </c>
      <c r="G111" s="17" t="n">
        <f aca="false">ROUND((F111*(1+$G$15)),2)</f>
        <v>2721.34</v>
      </c>
      <c r="H111" s="24" t="n">
        <f aca="false">J111*0.6</f>
        <v>27757.668</v>
      </c>
      <c r="I111" s="24" t="n">
        <f aca="false">J111*0.4</f>
        <v>18505.112</v>
      </c>
      <c r="J111" s="65" t="n">
        <f aca="false">G111*E111</f>
        <v>46262.78</v>
      </c>
    </row>
    <row r="112" s="58" customFormat="true" ht="48" hidden="false" customHeight="false" outlineLevel="0" collapsed="false">
      <c r="A112" s="14" t="n">
        <v>92564</v>
      </c>
      <c r="B112" s="15" t="s">
        <v>172</v>
      </c>
      <c r="C112" s="9" t="s">
        <v>173</v>
      </c>
      <c r="D112" s="14" t="s">
        <v>154</v>
      </c>
      <c r="E112" s="14" t="n">
        <v>18</v>
      </c>
      <c r="F112" s="16" t="n">
        <v>2177.77</v>
      </c>
      <c r="G112" s="17" t="n">
        <f aca="false">ROUND((F112*(1+$G$15)),2)</f>
        <v>2721.34</v>
      </c>
      <c r="H112" s="24" t="n">
        <f aca="false">J112*0.6</f>
        <v>29390.472</v>
      </c>
      <c r="I112" s="24" t="n">
        <f aca="false">J112*0.4</f>
        <v>19593.648</v>
      </c>
      <c r="J112" s="65" t="n">
        <f aca="false">G112*E112</f>
        <v>48984.12</v>
      </c>
    </row>
    <row r="113" s="58" customFormat="true" ht="48" hidden="false" customHeight="false" outlineLevel="0" collapsed="false">
      <c r="A113" s="14" t="n">
        <v>92558</v>
      </c>
      <c r="B113" s="15" t="s">
        <v>174</v>
      </c>
      <c r="C113" s="9" t="s">
        <v>175</v>
      </c>
      <c r="D113" s="14" t="s">
        <v>169</v>
      </c>
      <c r="E113" s="14" t="n">
        <v>13</v>
      </c>
      <c r="F113" s="16" t="n">
        <v>1046.73</v>
      </c>
      <c r="G113" s="17" t="n">
        <f aca="false">ROUND((F113*(1+$G$15)),2)</f>
        <v>1307.99</v>
      </c>
      <c r="H113" s="24" t="n">
        <f aca="false">J113*0.6</f>
        <v>10202.322</v>
      </c>
      <c r="I113" s="24" t="n">
        <f aca="false">J113*0.4</f>
        <v>6801.548</v>
      </c>
      <c r="J113" s="65" t="n">
        <f aca="false">G113*E113</f>
        <v>17003.87</v>
      </c>
    </row>
    <row r="114" s="58" customFormat="true" ht="24" hidden="false" customHeight="false" outlineLevel="0" collapsed="false">
      <c r="A114" s="66" t="s">
        <v>176</v>
      </c>
      <c r="B114" s="23" t="s">
        <v>177</v>
      </c>
      <c r="C114" s="63" t="s">
        <v>178</v>
      </c>
      <c r="D114" s="24" t="s">
        <v>22</v>
      </c>
      <c r="E114" s="25" t="n">
        <v>556.65</v>
      </c>
      <c r="F114" s="16" t="n">
        <v>15.19</v>
      </c>
      <c r="G114" s="17" t="n">
        <f aca="false">ROUND((F114*(1+$G$15)),2)</f>
        <v>18.98</v>
      </c>
      <c r="H114" s="24" t="n">
        <f aca="false">J114*0.6</f>
        <v>6339.1302</v>
      </c>
      <c r="I114" s="24" t="n">
        <f aca="false">J114*0.4</f>
        <v>4226.0868</v>
      </c>
      <c r="J114" s="10" t="n">
        <f aca="false">G114*E114</f>
        <v>10565.217</v>
      </c>
    </row>
    <row r="115" s="58" customFormat="true" ht="60" hidden="false" customHeight="false" outlineLevel="0" collapsed="false">
      <c r="A115" s="14" t="n">
        <v>92612</v>
      </c>
      <c r="B115" s="15" t="s">
        <v>179</v>
      </c>
      <c r="C115" s="9" t="s">
        <v>180</v>
      </c>
      <c r="D115" s="14" t="s">
        <v>154</v>
      </c>
      <c r="E115" s="14" t="n">
        <v>4</v>
      </c>
      <c r="F115" s="16" t="n">
        <v>1913.48</v>
      </c>
      <c r="G115" s="17" t="n">
        <f aca="false">ROUND((F115*(1+$G$15)),2)</f>
        <v>2391.08</v>
      </c>
      <c r="H115" s="24" t="n">
        <f aca="false">J115*0.6</f>
        <v>5738.592</v>
      </c>
      <c r="I115" s="24" t="n">
        <f aca="false">J115*0.4</f>
        <v>3825.728</v>
      </c>
      <c r="J115" s="65" t="n">
        <f aca="false">G115*E115</f>
        <v>9564.32</v>
      </c>
    </row>
    <row r="116" s="58" customFormat="true" ht="60" hidden="false" customHeight="false" outlineLevel="0" collapsed="false">
      <c r="A116" s="14" t="n">
        <v>92580</v>
      </c>
      <c r="B116" s="23" t="s">
        <v>181</v>
      </c>
      <c r="C116" s="9" t="s">
        <v>182</v>
      </c>
      <c r="D116" s="24" t="s">
        <v>22</v>
      </c>
      <c r="E116" s="33" t="n">
        <v>101.88</v>
      </c>
      <c r="F116" s="26" t="n">
        <v>65.8</v>
      </c>
      <c r="G116" s="17" t="n">
        <f aca="false">ROUND((F116*(1+$G$15)),2)</f>
        <v>82.22</v>
      </c>
      <c r="H116" s="24" t="n">
        <f aca="false">J116*0.6</f>
        <v>5025.94416</v>
      </c>
      <c r="I116" s="24" t="n">
        <f aca="false">J116*0.4</f>
        <v>3350.62944</v>
      </c>
      <c r="J116" s="10" t="n">
        <f aca="false">G116*E116</f>
        <v>8376.5736</v>
      </c>
    </row>
    <row r="117" s="58" customFormat="true" ht="36" hidden="false" customHeight="false" outlineLevel="0" collapsed="false">
      <c r="A117" s="14" t="n">
        <v>94213</v>
      </c>
      <c r="B117" s="23" t="s">
        <v>183</v>
      </c>
      <c r="C117" s="9" t="s">
        <v>184</v>
      </c>
      <c r="D117" s="24" t="s">
        <v>22</v>
      </c>
      <c r="E117" s="33" t="n">
        <v>610.65</v>
      </c>
      <c r="F117" s="26" t="n">
        <v>98.82</v>
      </c>
      <c r="G117" s="17" t="n">
        <f aca="false">ROUND((F117*(1+$G$15)),2)</f>
        <v>123.49</v>
      </c>
      <c r="H117" s="24" t="n">
        <f aca="false">J117*0.6</f>
        <v>45245.5011</v>
      </c>
      <c r="I117" s="24" t="n">
        <f aca="false">J117*0.4</f>
        <v>30163.6674</v>
      </c>
      <c r="J117" s="10" t="n">
        <f aca="false">G117*E117</f>
        <v>75409.1685</v>
      </c>
    </row>
    <row r="118" s="58" customFormat="true" ht="48" hidden="false" customHeight="false" outlineLevel="0" collapsed="false">
      <c r="A118" s="14" t="n">
        <v>94449</v>
      </c>
      <c r="B118" s="23" t="s">
        <v>185</v>
      </c>
      <c r="C118" s="9" t="s">
        <v>186</v>
      </c>
      <c r="D118" s="24" t="s">
        <v>22</v>
      </c>
      <c r="E118" s="33" t="n">
        <v>51.5</v>
      </c>
      <c r="F118" s="26" t="n">
        <v>46.81</v>
      </c>
      <c r="G118" s="17" t="n">
        <f aca="false">ROUND((F118*(1+$G$15)),2)</f>
        <v>58.49</v>
      </c>
      <c r="H118" s="24" t="n">
        <f aca="false">J118*0.6</f>
        <v>1807.341</v>
      </c>
      <c r="I118" s="24" t="n">
        <f aca="false">J118*0.4</f>
        <v>1204.894</v>
      </c>
      <c r="J118" s="10" t="n">
        <f aca="false">G118*E118</f>
        <v>3012.235</v>
      </c>
    </row>
    <row r="119" s="58" customFormat="true" ht="36" hidden="false" customHeight="false" outlineLevel="0" collapsed="false">
      <c r="A119" s="66" t="s">
        <v>187</v>
      </c>
      <c r="B119" s="23" t="s">
        <v>188</v>
      </c>
      <c r="C119" s="63" t="s">
        <v>189</v>
      </c>
      <c r="D119" s="24" t="s">
        <v>31</v>
      </c>
      <c r="E119" s="25" t="n">
        <v>25</v>
      </c>
      <c r="F119" s="16" t="n">
        <v>206.38</v>
      </c>
      <c r="G119" s="17" t="n">
        <f aca="false">ROUND((F119*(1+$G$15)),2)</f>
        <v>257.89</v>
      </c>
      <c r="H119" s="24" t="n">
        <f aca="false">J119*0.6</f>
        <v>3868.35</v>
      </c>
      <c r="I119" s="24" t="n">
        <f aca="false">J119*0.4</f>
        <v>2578.9</v>
      </c>
      <c r="J119" s="10" t="n">
        <f aca="false">G119*E119</f>
        <v>6447.25</v>
      </c>
    </row>
    <row r="120" s="57" customFormat="true" ht="36" hidden="false" customHeight="false" outlineLevel="0" collapsed="false">
      <c r="A120" s="66" t="s">
        <v>190</v>
      </c>
      <c r="B120" s="23" t="s">
        <v>191</v>
      </c>
      <c r="C120" s="63" t="s">
        <v>192</v>
      </c>
      <c r="D120" s="24" t="s">
        <v>31</v>
      </c>
      <c r="E120" s="25" t="n">
        <v>59.65</v>
      </c>
      <c r="F120" s="16" t="n">
        <v>106.2</v>
      </c>
      <c r="G120" s="17" t="n">
        <f aca="false">ROUND((F120*(1+$G$15)),2)</f>
        <v>132.71</v>
      </c>
      <c r="H120" s="24" t="n">
        <f aca="false">J120*0.6</f>
        <v>4749.6909</v>
      </c>
      <c r="I120" s="24" t="n">
        <f aca="false">J120*0.4</f>
        <v>3166.4606</v>
      </c>
      <c r="J120" s="10" t="n">
        <f aca="false">G120*E120</f>
        <v>7916.1515</v>
      </c>
    </row>
    <row r="121" s="57" customFormat="true" ht="24" hidden="false" customHeight="false" outlineLevel="0" collapsed="false">
      <c r="A121" s="66" t="s">
        <v>193</v>
      </c>
      <c r="B121" s="23" t="s">
        <v>194</v>
      </c>
      <c r="C121" s="9" t="s">
        <v>195</v>
      </c>
      <c r="D121" s="24" t="s">
        <v>31</v>
      </c>
      <c r="E121" s="25" t="n">
        <v>145.16</v>
      </c>
      <c r="F121" s="67" t="n">
        <v>54.57</v>
      </c>
      <c r="G121" s="17" t="n">
        <f aca="false">ROUND((F121*(1+$G$15)),2)</f>
        <v>68.19</v>
      </c>
      <c r="H121" s="24" t="n">
        <f aca="false">J121*0.6</f>
        <v>5939.07624</v>
      </c>
      <c r="I121" s="24" t="n">
        <f aca="false">J121*0.4</f>
        <v>3959.38416</v>
      </c>
      <c r="J121" s="10" t="n">
        <f aca="false">G121*E121</f>
        <v>9898.4604</v>
      </c>
    </row>
    <row r="122" s="57" customFormat="true" ht="36" hidden="false" customHeight="false" outlineLevel="0" collapsed="false">
      <c r="A122" s="66" t="s">
        <v>196</v>
      </c>
      <c r="B122" s="23" t="s">
        <v>197</v>
      </c>
      <c r="C122" s="63" t="s">
        <v>198</v>
      </c>
      <c r="D122" s="24" t="s">
        <v>31</v>
      </c>
      <c r="E122" s="25" t="n">
        <v>70.89</v>
      </c>
      <c r="F122" s="16" t="n">
        <v>61.29</v>
      </c>
      <c r="G122" s="17" t="n">
        <f aca="false">ROUND((F122*(1+$G$15)),2)</f>
        <v>76.59</v>
      </c>
      <c r="H122" s="24" t="n">
        <f aca="false">J122*0.6</f>
        <v>3257.67906</v>
      </c>
      <c r="I122" s="24" t="n">
        <f aca="false">J122*0.4</f>
        <v>2171.78604</v>
      </c>
      <c r="J122" s="10" t="n">
        <f aca="false">G122*E122</f>
        <v>5429.4651</v>
      </c>
    </row>
    <row r="123" s="57" customFormat="true" ht="36" hidden="false" customHeight="false" outlineLevel="0" collapsed="false">
      <c r="A123" s="66" t="s">
        <v>196</v>
      </c>
      <c r="B123" s="23" t="s">
        <v>199</v>
      </c>
      <c r="C123" s="63" t="s">
        <v>200</v>
      </c>
      <c r="D123" s="24" t="s">
        <v>31</v>
      </c>
      <c r="E123" s="25" t="n">
        <v>52.35</v>
      </c>
      <c r="F123" s="16" t="n">
        <v>61.29</v>
      </c>
      <c r="G123" s="17" t="n">
        <f aca="false">ROUND((F123*(1+$G$15)),2)</f>
        <v>76.59</v>
      </c>
      <c r="H123" s="24" t="n">
        <f aca="false">J123*0.6</f>
        <v>2405.6919</v>
      </c>
      <c r="I123" s="24" t="n">
        <f aca="false">J123*0.4</f>
        <v>1603.7946</v>
      </c>
      <c r="J123" s="10" t="n">
        <f aca="false">G123*E123</f>
        <v>4009.4865</v>
      </c>
    </row>
    <row r="124" s="57" customFormat="true" ht="36" hidden="false" customHeight="false" outlineLevel="0" collapsed="false">
      <c r="A124" s="68" t="s">
        <v>201</v>
      </c>
      <c r="B124" s="23" t="s">
        <v>202</v>
      </c>
      <c r="C124" s="63" t="s">
        <v>203</v>
      </c>
      <c r="D124" s="24" t="s">
        <v>22</v>
      </c>
      <c r="E124" s="25" t="n">
        <v>112.69</v>
      </c>
      <c r="F124" s="16" t="n">
        <v>22</v>
      </c>
      <c r="G124" s="17" t="n">
        <f aca="false">ROUND((F124*(1+$G$15)),2)</f>
        <v>27.49</v>
      </c>
      <c r="H124" s="24" t="n">
        <f aca="false">J124*0.6</f>
        <v>1858.70886</v>
      </c>
      <c r="I124" s="24" t="n">
        <f aca="false">J124*0.4</f>
        <v>1239.13924</v>
      </c>
      <c r="J124" s="10" t="n">
        <f aca="false">G124*E124</f>
        <v>3097.8481</v>
      </c>
    </row>
    <row r="125" s="57" customFormat="true" ht="12" hidden="false" customHeight="false" outlineLevel="0" collapsed="false">
      <c r="A125" s="20"/>
      <c r="B125" s="20"/>
      <c r="C125" s="20"/>
      <c r="D125" s="20"/>
      <c r="E125" s="20"/>
      <c r="F125" s="20"/>
      <c r="G125" s="20"/>
      <c r="H125" s="20"/>
      <c r="I125" s="21" t="s">
        <v>27</v>
      </c>
      <c r="J125" s="22" t="n">
        <f aca="false">SUM(J110:J124)</f>
        <v>264158.6157</v>
      </c>
    </row>
    <row r="126" s="57" customFormat="true" ht="12" hidden="false" customHeight="false" outlineLevel="0" collapsed="false">
      <c r="A126" s="13" t="s">
        <v>204</v>
      </c>
      <c r="B126" s="13"/>
      <c r="C126" s="13"/>
      <c r="D126" s="13"/>
      <c r="E126" s="13"/>
      <c r="F126" s="13"/>
      <c r="G126" s="13"/>
      <c r="H126" s="13"/>
      <c r="I126" s="13"/>
      <c r="J126" s="13"/>
    </row>
    <row r="127" s="57" customFormat="true" ht="12" hidden="false" customHeight="false" outlineLevel="0" collapsed="false">
      <c r="A127" s="36"/>
      <c r="B127" s="29"/>
      <c r="C127" s="29" t="s">
        <v>205</v>
      </c>
      <c r="D127" s="29"/>
      <c r="E127" s="29"/>
      <c r="F127" s="30"/>
      <c r="G127" s="29"/>
      <c r="H127" s="29"/>
      <c r="I127" s="29"/>
      <c r="J127" s="31"/>
    </row>
    <row r="128" s="57" customFormat="true" ht="48" hidden="false" customHeight="false" outlineLevel="0" collapsed="false">
      <c r="A128" s="68" t="s">
        <v>206</v>
      </c>
      <c r="B128" s="69" t="s">
        <v>207</v>
      </c>
      <c r="C128" s="63" t="s">
        <v>208</v>
      </c>
      <c r="D128" s="70" t="s">
        <v>22</v>
      </c>
      <c r="E128" s="25" t="n">
        <v>1332.45</v>
      </c>
      <c r="F128" s="16" t="n">
        <v>3.45</v>
      </c>
      <c r="G128" s="17" t="n">
        <f aca="false">ROUND((F128*(1+$G$15)),2)</f>
        <v>4.31</v>
      </c>
      <c r="H128" s="24" t="n">
        <f aca="false">J128*0.6</f>
        <v>3445.7157</v>
      </c>
      <c r="I128" s="24" t="n">
        <f aca="false">J128*0.4</f>
        <v>2297.1438</v>
      </c>
      <c r="J128" s="19" t="n">
        <f aca="false">G128*E128</f>
        <v>5742.8595</v>
      </c>
    </row>
    <row r="129" s="57" customFormat="true" ht="60" hidden="false" customHeight="false" outlineLevel="0" collapsed="false">
      <c r="A129" s="68" t="s">
        <v>209</v>
      </c>
      <c r="B129" s="69" t="s">
        <v>210</v>
      </c>
      <c r="C129" s="9" t="s">
        <v>211</v>
      </c>
      <c r="D129" s="70" t="s">
        <v>22</v>
      </c>
      <c r="E129" s="25" t="n">
        <v>1332.45</v>
      </c>
      <c r="F129" s="16" t="n">
        <v>27.92</v>
      </c>
      <c r="G129" s="17" t="n">
        <f aca="false">ROUND((F129*(1+$G$15)),2)</f>
        <v>34.89</v>
      </c>
      <c r="H129" s="24" t="n">
        <f aca="false">J129*0.6</f>
        <v>27893.5083</v>
      </c>
      <c r="I129" s="24" t="n">
        <f aca="false">J129*0.4</f>
        <v>18595.6722</v>
      </c>
      <c r="J129" s="19" t="n">
        <f aca="false">G129*E129</f>
        <v>46489.1805</v>
      </c>
    </row>
    <row r="130" s="57" customFormat="true" ht="24" hidden="false" customHeight="false" outlineLevel="0" collapsed="false">
      <c r="A130" s="66" t="s">
        <v>212</v>
      </c>
      <c r="B130" s="70" t="s">
        <v>213</v>
      </c>
      <c r="C130" s="9" t="s">
        <v>214</v>
      </c>
      <c r="D130" s="70" t="s">
        <v>22</v>
      </c>
      <c r="E130" s="25" t="n">
        <v>939.75</v>
      </c>
      <c r="F130" s="17" t="n">
        <v>4.48</v>
      </c>
      <c r="G130" s="17" t="n">
        <f aca="false">ROUND((F130*(1+$G$15)),2)</f>
        <v>5.6</v>
      </c>
      <c r="H130" s="24" t="n">
        <f aca="false">J130*0.6</f>
        <v>3157.56</v>
      </c>
      <c r="I130" s="24" t="n">
        <f aca="false">J130*0.4</f>
        <v>2105.04</v>
      </c>
      <c r="J130" s="19" t="n">
        <f aca="false">G130*E130</f>
        <v>5262.6</v>
      </c>
    </row>
    <row r="131" s="57" customFormat="true" ht="84" hidden="false" customHeight="false" outlineLevel="0" collapsed="false">
      <c r="A131" s="66" t="s">
        <v>215</v>
      </c>
      <c r="B131" s="70" t="s">
        <v>216</v>
      </c>
      <c r="C131" s="9" t="s">
        <v>217</v>
      </c>
      <c r="D131" s="70" t="s">
        <v>22</v>
      </c>
      <c r="E131" s="25" t="n">
        <v>185.1</v>
      </c>
      <c r="F131" s="16" t="n">
        <v>52.96</v>
      </c>
      <c r="G131" s="17" t="n">
        <f aca="false">ROUND((F131*(1+$G$15)),2)</f>
        <v>66.18</v>
      </c>
      <c r="H131" s="24" t="n">
        <f aca="false">J131*0.6</f>
        <v>7349.9508</v>
      </c>
      <c r="I131" s="24" t="n">
        <f aca="false">J131*0.4</f>
        <v>4899.9672</v>
      </c>
      <c r="J131" s="19" t="n">
        <f aca="false">G131*E131</f>
        <v>12249.918</v>
      </c>
    </row>
    <row r="132" s="57" customFormat="true" ht="84" hidden="false" customHeight="false" outlineLevel="0" collapsed="false">
      <c r="A132" s="66" t="s">
        <v>215</v>
      </c>
      <c r="B132" s="70" t="s">
        <v>218</v>
      </c>
      <c r="C132" s="9" t="s">
        <v>219</v>
      </c>
      <c r="D132" s="70" t="s">
        <v>22</v>
      </c>
      <c r="E132" s="25" t="n">
        <v>207.9</v>
      </c>
      <c r="F132" s="16" t="n">
        <v>52.96</v>
      </c>
      <c r="G132" s="17" t="n">
        <f aca="false">ROUND((F132*(1+$G$15)),2)</f>
        <v>66.18</v>
      </c>
      <c r="H132" s="24" t="n">
        <f aca="false">J132*0.6</f>
        <v>8255.2932</v>
      </c>
      <c r="I132" s="24" t="n">
        <f aca="false">J132*0.4</f>
        <v>5503.5288</v>
      </c>
      <c r="J132" s="19" t="n">
        <f aca="false">G132*E132</f>
        <v>13758.822</v>
      </c>
    </row>
    <row r="133" s="57" customFormat="true" ht="12" hidden="false" customHeight="false" outlineLevel="0" collapsed="false">
      <c r="A133" s="20"/>
      <c r="B133" s="20"/>
      <c r="C133" s="20"/>
      <c r="D133" s="20"/>
      <c r="E133" s="20"/>
      <c r="F133" s="20"/>
      <c r="G133" s="20"/>
      <c r="H133" s="20"/>
      <c r="I133" s="21" t="s">
        <v>27</v>
      </c>
      <c r="J133" s="22" t="n">
        <f aca="false">SUM(J128:J132)</f>
        <v>83503.38</v>
      </c>
    </row>
    <row r="134" s="57" customFormat="true" ht="12" hidden="false" customHeight="false" outlineLevel="0" collapsed="false">
      <c r="A134" s="29"/>
      <c r="B134" s="29"/>
      <c r="C134" s="29" t="s">
        <v>220</v>
      </c>
      <c r="D134" s="29"/>
      <c r="E134" s="29"/>
      <c r="F134" s="30"/>
      <c r="G134" s="29"/>
      <c r="H134" s="29"/>
      <c r="I134" s="29"/>
      <c r="J134" s="31"/>
    </row>
    <row r="135" s="57" customFormat="true" ht="48" hidden="false" customHeight="false" outlineLevel="0" collapsed="false">
      <c r="A135" s="68" t="s">
        <v>206</v>
      </c>
      <c r="B135" s="69" t="s">
        <v>221</v>
      </c>
      <c r="C135" s="63" t="s">
        <v>208</v>
      </c>
      <c r="D135" s="70" t="s">
        <v>22</v>
      </c>
      <c r="E135" s="25" t="n">
        <v>876.94</v>
      </c>
      <c r="F135" s="16" t="n">
        <v>3.45</v>
      </c>
      <c r="G135" s="17" t="n">
        <f aca="false">ROUND((F135*(1+$G$15)),2)</f>
        <v>4.31</v>
      </c>
      <c r="H135" s="24" t="n">
        <f aca="false">J135*0.6</f>
        <v>2267.76684</v>
      </c>
      <c r="I135" s="24" t="n">
        <f aca="false">J135*0.4</f>
        <v>1511.84456</v>
      </c>
      <c r="J135" s="19" t="n">
        <f aca="false">G135*E135</f>
        <v>3779.6114</v>
      </c>
    </row>
    <row r="136" s="57" customFormat="true" ht="60" hidden="false" customHeight="false" outlineLevel="0" collapsed="false">
      <c r="A136" s="68" t="s">
        <v>209</v>
      </c>
      <c r="B136" s="69" t="s">
        <v>222</v>
      </c>
      <c r="C136" s="9" t="s">
        <v>211</v>
      </c>
      <c r="D136" s="70" t="s">
        <v>22</v>
      </c>
      <c r="E136" s="25" t="n">
        <v>879.94</v>
      </c>
      <c r="F136" s="16" t="n">
        <v>27.92</v>
      </c>
      <c r="G136" s="17" t="n">
        <f aca="false">ROUND((F136*(1+$G$15)),2)</f>
        <v>34.89</v>
      </c>
      <c r="H136" s="24" t="n">
        <f aca="false">J136*0.6</f>
        <v>18420.66396</v>
      </c>
      <c r="I136" s="24" t="n">
        <f aca="false">J136*0.4</f>
        <v>12280.44264</v>
      </c>
      <c r="J136" s="19" t="n">
        <f aca="false">G136*E136</f>
        <v>30701.1066</v>
      </c>
    </row>
    <row r="137" s="57" customFormat="true" ht="24" hidden="false" customHeight="false" outlineLevel="0" collapsed="false">
      <c r="A137" s="66" t="s">
        <v>212</v>
      </c>
      <c r="B137" s="70" t="s">
        <v>223</v>
      </c>
      <c r="C137" s="9" t="s">
        <v>224</v>
      </c>
      <c r="D137" s="70" t="s">
        <v>22</v>
      </c>
      <c r="E137" s="25" t="n">
        <f aca="false">E135</f>
        <v>876.94</v>
      </c>
      <c r="F137" s="17" t="n">
        <v>4.48</v>
      </c>
      <c r="G137" s="17" t="n">
        <f aca="false">ROUND((F137*(1+$G$15)),2)</f>
        <v>5.6</v>
      </c>
      <c r="H137" s="24" t="n">
        <f aca="false">J137*0.6</f>
        <v>2946.5184</v>
      </c>
      <c r="I137" s="24" t="n">
        <f aca="false">J137*0.4</f>
        <v>1964.3456</v>
      </c>
      <c r="J137" s="19" t="n">
        <f aca="false">G137*E137</f>
        <v>4910.864</v>
      </c>
    </row>
    <row r="138" s="57" customFormat="true" ht="12" hidden="false" customHeight="false" outlineLevel="0" collapsed="false">
      <c r="A138" s="20"/>
      <c r="B138" s="20"/>
      <c r="C138" s="20"/>
      <c r="D138" s="20"/>
      <c r="E138" s="20"/>
      <c r="F138" s="20"/>
      <c r="G138" s="20"/>
      <c r="H138" s="20"/>
      <c r="I138" s="21" t="s">
        <v>27</v>
      </c>
      <c r="J138" s="22" t="n">
        <f aca="false">SUM(J135:J137)</f>
        <v>39391.582</v>
      </c>
    </row>
    <row r="139" s="57" customFormat="true" ht="12" hidden="false" customHeight="false" outlineLevel="0" collapsed="false">
      <c r="A139" s="13" t="s">
        <v>225</v>
      </c>
      <c r="B139" s="13"/>
      <c r="C139" s="13"/>
      <c r="D139" s="13"/>
      <c r="E139" s="13"/>
      <c r="F139" s="13"/>
      <c r="G139" s="13"/>
      <c r="H139" s="13"/>
      <c r="I139" s="13"/>
      <c r="J139" s="13"/>
    </row>
    <row r="140" s="57" customFormat="true" ht="24" hidden="false" customHeight="false" outlineLevel="0" collapsed="false">
      <c r="A140" s="14" t="n">
        <v>96113</v>
      </c>
      <c r="B140" s="71" t="s">
        <v>226</v>
      </c>
      <c r="C140" s="9" t="s">
        <v>227</v>
      </c>
      <c r="D140" s="15" t="s">
        <v>22</v>
      </c>
      <c r="E140" s="25" t="n">
        <v>477.87</v>
      </c>
      <c r="F140" s="16" t="n">
        <v>32.41</v>
      </c>
      <c r="G140" s="17" t="n">
        <f aca="false">ROUND((F140*(1+$G$15)),2)</f>
        <v>40.5</v>
      </c>
      <c r="H140" s="24" t="n">
        <f aca="false">J140*0.6</f>
        <v>11612.241</v>
      </c>
      <c r="I140" s="24" t="n">
        <f aca="false">J140*0.4</f>
        <v>7741.494</v>
      </c>
      <c r="J140" s="19" t="n">
        <f aca="false">G140*E140</f>
        <v>19353.735</v>
      </c>
    </row>
    <row r="141" s="57" customFormat="true" ht="24" hidden="false" customHeight="false" outlineLevel="0" collapsed="false">
      <c r="A141" s="14" t="n">
        <v>87411</v>
      </c>
      <c r="B141" s="23" t="s">
        <v>228</v>
      </c>
      <c r="C141" s="9" t="s">
        <v>229</v>
      </c>
      <c r="D141" s="15" t="s">
        <v>22</v>
      </c>
      <c r="E141" s="25" t="n">
        <v>477.87</v>
      </c>
      <c r="F141" s="16" t="n">
        <v>11.89</v>
      </c>
      <c r="G141" s="17" t="n">
        <f aca="false">ROUND((F141*(1+$G$15)),2)</f>
        <v>14.86</v>
      </c>
      <c r="H141" s="24" t="n">
        <f aca="false">J141*0.6</f>
        <v>4260.68892</v>
      </c>
      <c r="I141" s="24" t="n">
        <f aca="false">J141*0.4</f>
        <v>2840.45928</v>
      </c>
      <c r="J141" s="19" t="n">
        <f aca="false">G141*E141</f>
        <v>7101.1482</v>
      </c>
    </row>
    <row r="142" s="57" customFormat="true" ht="36" hidden="false" customHeight="false" outlineLevel="0" collapsed="false">
      <c r="A142" s="68" t="s">
        <v>230</v>
      </c>
      <c r="B142" s="69" t="s">
        <v>231</v>
      </c>
      <c r="C142" s="63" t="s">
        <v>232</v>
      </c>
      <c r="D142" s="70" t="s">
        <v>22</v>
      </c>
      <c r="E142" s="25" t="n">
        <v>235</v>
      </c>
      <c r="F142" s="16" t="n">
        <v>16.47</v>
      </c>
      <c r="G142" s="17" t="n">
        <f aca="false">ROUND((F142*(1+$G$15)),2)</f>
        <v>20.58</v>
      </c>
      <c r="H142" s="24" t="n">
        <f aca="false">J142*0.6</f>
        <v>2901.78</v>
      </c>
      <c r="I142" s="24" t="n">
        <f aca="false">J142*0.4</f>
        <v>1934.52</v>
      </c>
      <c r="J142" s="19" t="n">
        <f aca="false">G142*E142</f>
        <v>4836.3</v>
      </c>
    </row>
    <row r="143" s="77" customFormat="true" ht="84" hidden="false" customHeight="false" outlineLevel="0" collapsed="false">
      <c r="A143" s="72" t="s">
        <v>233</v>
      </c>
      <c r="B143" s="73" t="s">
        <v>234</v>
      </c>
      <c r="C143" s="9" t="s">
        <v>235</v>
      </c>
      <c r="D143" s="74" t="s">
        <v>22</v>
      </c>
      <c r="E143" s="75" t="n">
        <v>235</v>
      </c>
      <c r="F143" s="26" t="n">
        <v>38</v>
      </c>
      <c r="G143" s="17" t="n">
        <f aca="false">ROUND((F143*(1+$G$15)),2)</f>
        <v>47.48</v>
      </c>
      <c r="H143" s="76" t="n">
        <f aca="false">J143*0.6</f>
        <v>6694.68</v>
      </c>
      <c r="I143" s="76" t="n">
        <f aca="false">J143*0.4</f>
        <v>4463.12</v>
      </c>
      <c r="J143" s="10" t="n">
        <f aca="false">G143*E143</f>
        <v>11157.8</v>
      </c>
    </row>
    <row r="144" s="57" customFormat="true" ht="24" hidden="false" customHeight="false" outlineLevel="0" collapsed="false">
      <c r="A144" s="66" t="s">
        <v>212</v>
      </c>
      <c r="B144" s="69" t="s">
        <v>236</v>
      </c>
      <c r="C144" s="9" t="s">
        <v>224</v>
      </c>
      <c r="D144" s="69" t="s">
        <v>22</v>
      </c>
      <c r="E144" s="49" t="n">
        <f aca="false">E142</f>
        <v>235</v>
      </c>
      <c r="F144" s="17" t="n">
        <v>4.48</v>
      </c>
      <c r="G144" s="17" t="n">
        <f aca="false">ROUND((F144*(1+$G$15)),2)</f>
        <v>5.6</v>
      </c>
      <c r="H144" s="24" t="n">
        <f aca="false">J144*0.6</f>
        <v>789.6</v>
      </c>
      <c r="I144" s="24" t="n">
        <f aca="false">J144*0.4</f>
        <v>526.4</v>
      </c>
      <c r="J144" s="19" t="n">
        <f aca="false">G144*E144</f>
        <v>1316</v>
      </c>
    </row>
    <row r="145" s="57" customFormat="true" ht="24" hidden="false" customHeight="false" outlineLevel="0" collapsed="false">
      <c r="A145" s="72" t="s">
        <v>237</v>
      </c>
      <c r="B145" s="73" t="s">
        <v>238</v>
      </c>
      <c r="C145" s="63" t="s">
        <v>239</v>
      </c>
      <c r="D145" s="74" t="s">
        <v>22</v>
      </c>
      <c r="E145" s="75" t="n">
        <v>51.5</v>
      </c>
      <c r="F145" s="26" t="n">
        <v>126.83</v>
      </c>
      <c r="G145" s="17" t="n">
        <f aca="false">ROUND((F145*(1+$G$15)),2)</f>
        <v>158.49</v>
      </c>
      <c r="H145" s="24" t="n">
        <f aca="false">J145*0.6</f>
        <v>4897.341</v>
      </c>
      <c r="I145" s="24" t="n">
        <f aca="false">J145*0.4</f>
        <v>3264.894</v>
      </c>
      <c r="J145" s="19" t="n">
        <f aca="false">G145*E145</f>
        <v>8162.235</v>
      </c>
    </row>
    <row r="146" s="57" customFormat="true" ht="24" hidden="false" customHeight="false" outlineLevel="0" collapsed="false">
      <c r="A146" s="72" t="s">
        <v>240</v>
      </c>
      <c r="B146" s="73" t="s">
        <v>241</v>
      </c>
      <c r="C146" s="9" t="s">
        <v>242</v>
      </c>
      <c r="D146" s="74" t="s">
        <v>31</v>
      </c>
      <c r="E146" s="75" t="n">
        <v>58.24</v>
      </c>
      <c r="F146" s="26" t="n">
        <v>29.38</v>
      </c>
      <c r="G146" s="17" t="n">
        <f aca="false">ROUND((F146*(1+$G$15)),2)</f>
        <v>36.71</v>
      </c>
      <c r="H146" s="24" t="n">
        <f aca="false">J146*0.6</f>
        <v>1282.79424</v>
      </c>
      <c r="I146" s="24" t="n">
        <f aca="false">J146*0.4</f>
        <v>855.19616</v>
      </c>
      <c r="J146" s="19" t="n">
        <f aca="false">G146*E146</f>
        <v>2137.9904</v>
      </c>
    </row>
    <row r="147" s="58" customFormat="true" ht="12" hidden="false" customHeight="false" outlineLevel="0" collapsed="false">
      <c r="A147" s="20"/>
      <c r="B147" s="20"/>
      <c r="C147" s="20"/>
      <c r="D147" s="20"/>
      <c r="E147" s="20"/>
      <c r="F147" s="20"/>
      <c r="G147" s="20"/>
      <c r="H147" s="20"/>
      <c r="I147" s="21" t="s">
        <v>27</v>
      </c>
      <c r="J147" s="22" t="n">
        <f aca="false">SUM(J140:J146)</f>
        <v>54065.2086</v>
      </c>
    </row>
    <row r="148" s="58" customFormat="true" ht="12" hidden="false" customHeight="false" outlineLevel="0" collapsed="false">
      <c r="A148" s="13" t="s">
        <v>243</v>
      </c>
      <c r="B148" s="13"/>
      <c r="C148" s="13"/>
      <c r="D148" s="13"/>
      <c r="E148" s="13"/>
      <c r="F148" s="13"/>
      <c r="G148" s="13"/>
      <c r="H148" s="13"/>
      <c r="I148" s="13"/>
      <c r="J148" s="13"/>
    </row>
    <row r="149" s="58" customFormat="true" ht="12" hidden="false" customHeight="false" outlineLevel="0" collapsed="false">
      <c r="A149" s="29" t="s">
        <v>244</v>
      </c>
      <c r="B149" s="29"/>
      <c r="C149" s="29"/>
      <c r="D149" s="29"/>
      <c r="E149" s="29"/>
      <c r="F149" s="29"/>
      <c r="G149" s="29"/>
      <c r="H149" s="29"/>
      <c r="I149" s="29"/>
      <c r="J149" s="29"/>
    </row>
    <row r="150" s="57" customFormat="true" ht="24" hidden="false" customHeight="false" outlineLevel="0" collapsed="false">
      <c r="A150" s="78" t="s">
        <v>245</v>
      </c>
      <c r="B150" s="79" t="s">
        <v>246</v>
      </c>
      <c r="C150" s="80" t="s">
        <v>247</v>
      </c>
      <c r="D150" s="81" t="s">
        <v>22</v>
      </c>
      <c r="E150" s="82" t="n">
        <v>1819.69</v>
      </c>
      <c r="F150" s="26" t="n">
        <v>2.08</v>
      </c>
      <c r="G150" s="83" t="n">
        <f aca="false">ROUND((F150*(1+$G$15)),2)</f>
        <v>2.6</v>
      </c>
      <c r="H150" s="81" t="n">
        <f aca="false">J150*0.6</f>
        <v>2838.7164</v>
      </c>
      <c r="I150" s="81" t="n">
        <f aca="false">J150*0.4</f>
        <v>1892.4776</v>
      </c>
      <c r="J150" s="84" t="n">
        <f aca="false">G150*E150</f>
        <v>4731.194</v>
      </c>
    </row>
    <row r="151" s="57" customFormat="true" ht="36" hidden="false" customHeight="false" outlineLevel="0" collapsed="false">
      <c r="A151" s="78" t="n">
        <v>88489</v>
      </c>
      <c r="B151" s="79" t="s">
        <v>248</v>
      </c>
      <c r="C151" s="80" t="s">
        <v>249</v>
      </c>
      <c r="D151" s="81" t="s">
        <v>22</v>
      </c>
      <c r="E151" s="82" t="n">
        <v>1819.69</v>
      </c>
      <c r="F151" s="26" t="n">
        <v>13.85</v>
      </c>
      <c r="G151" s="83" t="n">
        <f aca="false">ROUND((F151*(1+$G$15)),2)</f>
        <v>17.31</v>
      </c>
      <c r="H151" s="81" t="n">
        <f aca="false">J151*0.6</f>
        <v>18899.30034</v>
      </c>
      <c r="I151" s="81" t="n">
        <f aca="false">J151*0.4</f>
        <v>12599.53356</v>
      </c>
      <c r="J151" s="84" t="n">
        <f aca="false">G151*E151</f>
        <v>31498.8339</v>
      </c>
    </row>
    <row r="152" s="58" customFormat="true" ht="24" hidden="false" customHeight="false" outlineLevel="0" collapsed="false">
      <c r="A152" s="66" t="s">
        <v>250</v>
      </c>
      <c r="B152" s="70" t="s">
        <v>251</v>
      </c>
      <c r="C152" s="63" t="s">
        <v>252</v>
      </c>
      <c r="D152" s="24" t="s">
        <v>22</v>
      </c>
      <c r="E152" s="25" t="n">
        <v>543</v>
      </c>
      <c r="F152" s="26" t="n">
        <v>1.07</v>
      </c>
      <c r="G152" s="17" t="n">
        <f aca="false">ROUND((F152*(1+$G$15)),2)</f>
        <v>1.34</v>
      </c>
      <c r="H152" s="24" t="n">
        <f aca="false">J152*0.6</f>
        <v>436.572</v>
      </c>
      <c r="I152" s="24" t="n">
        <f aca="false">J152*0.4</f>
        <v>291.048</v>
      </c>
      <c r="J152" s="10" t="n">
        <f aca="false">G152*E152</f>
        <v>727.62</v>
      </c>
    </row>
    <row r="153" s="58" customFormat="true" ht="24" hidden="false" customHeight="false" outlineLevel="0" collapsed="false">
      <c r="A153" s="68" t="s">
        <v>253</v>
      </c>
      <c r="B153" s="69" t="s">
        <v>254</v>
      </c>
      <c r="C153" s="9" t="s">
        <v>255</v>
      </c>
      <c r="D153" s="24" t="s">
        <v>256</v>
      </c>
      <c r="E153" s="25" t="n">
        <v>1819.69</v>
      </c>
      <c r="F153" s="26" t="n">
        <v>1.52</v>
      </c>
      <c r="G153" s="17" t="n">
        <f aca="false">ROUND((F153*(1+$G$15)),2)</f>
        <v>1.9</v>
      </c>
      <c r="H153" s="24" t="n">
        <f aca="false">J153*0.6</f>
        <v>2074.4466</v>
      </c>
      <c r="I153" s="24" t="n">
        <f aca="false">J153*0.4</f>
        <v>1382.9644</v>
      </c>
      <c r="J153" s="10" t="n">
        <f aca="false">G153*E153</f>
        <v>3457.411</v>
      </c>
    </row>
    <row r="154" s="58" customFormat="true" ht="24" hidden="false" customHeight="false" outlineLevel="0" collapsed="false">
      <c r="A154" s="68" t="s">
        <v>253</v>
      </c>
      <c r="B154" s="69" t="s">
        <v>254</v>
      </c>
      <c r="C154" s="9" t="s">
        <v>257</v>
      </c>
      <c r="D154" s="24" t="s">
        <v>256</v>
      </c>
      <c r="E154" s="25" t="n">
        <v>20.97</v>
      </c>
      <c r="F154" s="26" t="n">
        <v>1.52</v>
      </c>
      <c r="G154" s="17" t="n">
        <f aca="false">ROUND((F154*(1+$G$15)),2)</f>
        <v>1.9</v>
      </c>
      <c r="H154" s="24" t="n">
        <f aca="false">J154*0.6</f>
        <v>23.9058</v>
      </c>
      <c r="I154" s="24" t="n">
        <f aca="false">J154*0.4</f>
        <v>15.9372</v>
      </c>
      <c r="J154" s="10" t="n">
        <f aca="false">G154*E154</f>
        <v>39.843</v>
      </c>
    </row>
    <row r="155" s="58" customFormat="true" ht="36" hidden="false" customHeight="false" outlineLevel="0" collapsed="false">
      <c r="A155" s="66" t="s">
        <v>258</v>
      </c>
      <c r="B155" s="70" t="s">
        <v>259</v>
      </c>
      <c r="C155" s="9" t="s">
        <v>260</v>
      </c>
      <c r="D155" s="24" t="s">
        <v>22</v>
      </c>
      <c r="E155" s="25" t="n">
        <v>20.97</v>
      </c>
      <c r="F155" s="26" t="n">
        <v>16.66</v>
      </c>
      <c r="G155" s="17" t="n">
        <f aca="false">ROUND((F155*(1+$G$15)),2)</f>
        <v>20.82</v>
      </c>
      <c r="H155" s="24" t="n">
        <f aca="false">J155*0.6</f>
        <v>261.95724</v>
      </c>
      <c r="I155" s="24" t="n">
        <f aca="false">J155*0.4</f>
        <v>174.63816</v>
      </c>
      <c r="J155" s="10" t="n">
        <f aca="false">G155*E155</f>
        <v>436.5954</v>
      </c>
    </row>
    <row r="156" s="58" customFormat="true" ht="12" hidden="false" customHeight="false" outlineLevel="0" collapsed="false">
      <c r="A156" s="20"/>
      <c r="B156" s="20"/>
      <c r="C156" s="20"/>
      <c r="D156" s="20"/>
      <c r="E156" s="20"/>
      <c r="F156" s="20"/>
      <c r="G156" s="20"/>
      <c r="H156" s="20"/>
      <c r="I156" s="21" t="s">
        <v>27</v>
      </c>
      <c r="J156" s="22" t="n">
        <f aca="false">SUM(J150:J155)</f>
        <v>40891.4973</v>
      </c>
    </row>
    <row r="157" s="58" customFormat="true" ht="12" hidden="false" customHeight="false" outlineLevel="0" collapsed="false">
      <c r="A157" s="29" t="s">
        <v>261</v>
      </c>
      <c r="B157" s="29"/>
      <c r="C157" s="29"/>
      <c r="D157" s="29"/>
      <c r="E157" s="29"/>
      <c r="F157" s="29"/>
      <c r="G157" s="29"/>
      <c r="H157" s="29"/>
      <c r="I157" s="29"/>
      <c r="J157" s="29"/>
    </row>
    <row r="158" s="57" customFormat="true" ht="24" hidden="false" customHeight="false" outlineLevel="0" collapsed="false">
      <c r="A158" s="68" t="s">
        <v>262</v>
      </c>
      <c r="B158" s="69" t="s">
        <v>263</v>
      </c>
      <c r="C158" s="63" t="s">
        <v>264</v>
      </c>
      <c r="D158" s="24" t="s">
        <v>22</v>
      </c>
      <c r="E158" s="25" t="n">
        <v>477.87</v>
      </c>
      <c r="F158" s="26" t="n">
        <v>23.97</v>
      </c>
      <c r="G158" s="17" t="n">
        <f aca="false">ROUND((F158*(1+$G$15)),2)</f>
        <v>29.95</v>
      </c>
      <c r="H158" s="24" t="n">
        <f aca="false">J158*0.6</f>
        <v>8587.3239</v>
      </c>
      <c r="I158" s="24" t="n">
        <f aca="false">J158*0.4</f>
        <v>5724.8826</v>
      </c>
      <c r="J158" s="10" t="n">
        <f aca="false">G158*E158</f>
        <v>14312.2065</v>
      </c>
    </row>
    <row r="159" s="57" customFormat="true" ht="36" hidden="false" customHeight="false" outlineLevel="0" collapsed="false">
      <c r="A159" s="68" t="s">
        <v>262</v>
      </c>
      <c r="B159" s="69" t="s">
        <v>265</v>
      </c>
      <c r="C159" s="63" t="s">
        <v>266</v>
      </c>
      <c r="D159" s="24" t="s">
        <v>22</v>
      </c>
      <c r="E159" s="25" t="n">
        <v>114.01</v>
      </c>
      <c r="F159" s="26" t="n">
        <v>23.97</v>
      </c>
      <c r="G159" s="17" t="n">
        <f aca="false">ROUND((F159*(1+$G$15)),2)</f>
        <v>29.95</v>
      </c>
      <c r="H159" s="24" t="n">
        <f aca="false">J159*0.6</f>
        <v>2048.7597</v>
      </c>
      <c r="I159" s="24" t="n">
        <f aca="false">J159*0.4</f>
        <v>1365.8398</v>
      </c>
      <c r="J159" s="10" t="n">
        <f aca="false">G159*E159</f>
        <v>3414.5995</v>
      </c>
    </row>
    <row r="160" s="57" customFormat="true" ht="36" hidden="false" customHeight="false" outlineLevel="0" collapsed="false">
      <c r="A160" s="68" t="s">
        <v>267</v>
      </c>
      <c r="B160" s="69" t="s">
        <v>268</v>
      </c>
      <c r="C160" s="9" t="s">
        <v>269</v>
      </c>
      <c r="D160" s="24" t="s">
        <v>22</v>
      </c>
      <c r="E160" s="25" t="n">
        <v>712.87</v>
      </c>
      <c r="F160" s="26" t="n">
        <v>2.44</v>
      </c>
      <c r="G160" s="17" t="n">
        <f aca="false">ROUND((F160*(1+$G$15)),2)</f>
        <v>3.05</v>
      </c>
      <c r="H160" s="24" t="n">
        <f aca="false">J160*0.6</f>
        <v>1304.5521</v>
      </c>
      <c r="I160" s="24" t="n">
        <f aca="false">J160*0.4</f>
        <v>869.7014</v>
      </c>
      <c r="J160" s="10" t="n">
        <f aca="false">G160*E160</f>
        <v>2174.2535</v>
      </c>
    </row>
    <row r="161" s="57" customFormat="true" ht="36" hidden="false" customHeight="false" outlineLevel="0" collapsed="false">
      <c r="A161" s="68" t="n">
        <v>88488</v>
      </c>
      <c r="B161" s="69" t="s">
        <v>270</v>
      </c>
      <c r="C161" s="63" t="s">
        <v>271</v>
      </c>
      <c r="D161" s="24" t="s">
        <v>22</v>
      </c>
      <c r="E161" s="24" t="n">
        <v>712.87</v>
      </c>
      <c r="F161" s="26" t="n">
        <v>15.49</v>
      </c>
      <c r="G161" s="17" t="n">
        <f aca="false">ROUND((F161*(1+$G$15)),2)</f>
        <v>19.36</v>
      </c>
      <c r="H161" s="24" t="n">
        <f aca="false">J161*0.6</f>
        <v>8280.69792</v>
      </c>
      <c r="I161" s="24" t="n">
        <f aca="false">J161*0.4</f>
        <v>5520.46528</v>
      </c>
      <c r="J161" s="10" t="n">
        <f aca="false">G161*E161</f>
        <v>13801.1632</v>
      </c>
    </row>
    <row r="162" s="58" customFormat="true" ht="24" hidden="false" customHeight="false" outlineLevel="0" collapsed="false">
      <c r="A162" s="68" t="s">
        <v>253</v>
      </c>
      <c r="B162" s="69" t="s">
        <v>254</v>
      </c>
      <c r="C162" s="9" t="s">
        <v>257</v>
      </c>
      <c r="D162" s="24" t="s">
        <v>256</v>
      </c>
      <c r="E162" s="25" t="n">
        <v>55.56</v>
      </c>
      <c r="F162" s="26" t="n">
        <v>1.52</v>
      </c>
      <c r="G162" s="17" t="n">
        <f aca="false">ROUND((F162*(1+$G$15)),2)</f>
        <v>1.9</v>
      </c>
      <c r="H162" s="24" t="n">
        <f aca="false">J162*0.6</f>
        <v>63.3384</v>
      </c>
      <c r="I162" s="24" t="n">
        <f aca="false">J162*0.4</f>
        <v>42.2256</v>
      </c>
      <c r="J162" s="10" t="n">
        <f aca="false">G162*E162</f>
        <v>105.564</v>
      </c>
    </row>
    <row r="163" s="58" customFormat="true" ht="36" hidden="false" customHeight="false" outlineLevel="0" collapsed="false">
      <c r="A163" s="68" t="s">
        <v>258</v>
      </c>
      <c r="B163" s="69" t="s">
        <v>272</v>
      </c>
      <c r="C163" s="9" t="s">
        <v>273</v>
      </c>
      <c r="D163" s="24" t="s">
        <v>22</v>
      </c>
      <c r="E163" s="25" t="n">
        <v>51.5</v>
      </c>
      <c r="F163" s="26" t="n">
        <v>16.66</v>
      </c>
      <c r="G163" s="17" t="n">
        <f aca="false">ROUND((F163*(1+$G$15)),2)</f>
        <v>20.82</v>
      </c>
      <c r="H163" s="24" t="n">
        <f aca="false">J163*0.6</f>
        <v>643.338</v>
      </c>
      <c r="I163" s="24" t="n">
        <f aca="false">J163*0.4</f>
        <v>428.892</v>
      </c>
      <c r="J163" s="10" t="n">
        <f aca="false">G163*E163</f>
        <v>1072.23</v>
      </c>
    </row>
    <row r="164" s="58" customFormat="true" ht="36" hidden="false" customHeight="false" outlineLevel="0" collapsed="false">
      <c r="A164" s="66" t="s">
        <v>258</v>
      </c>
      <c r="B164" s="70" t="s">
        <v>274</v>
      </c>
      <c r="C164" s="9" t="s">
        <v>275</v>
      </c>
      <c r="D164" s="24" t="s">
        <v>22</v>
      </c>
      <c r="E164" s="25" t="n">
        <v>4.06</v>
      </c>
      <c r="F164" s="26" t="n">
        <v>16.66</v>
      </c>
      <c r="G164" s="17" t="n">
        <f aca="false">ROUND((F164*(1+$G$15)),2)</f>
        <v>20.82</v>
      </c>
      <c r="H164" s="24" t="n">
        <f aca="false">J164*0.6</f>
        <v>50.71752</v>
      </c>
      <c r="I164" s="24" t="n">
        <f aca="false">J164*0.4</f>
        <v>33.81168</v>
      </c>
      <c r="J164" s="10" t="n">
        <f aca="false">G164*E164</f>
        <v>84.5292</v>
      </c>
    </row>
    <row r="165" s="58" customFormat="true" ht="12" hidden="false" customHeight="false" outlineLevel="0" collapsed="false">
      <c r="A165" s="20"/>
      <c r="B165" s="20"/>
      <c r="C165" s="20"/>
      <c r="D165" s="20"/>
      <c r="E165" s="20"/>
      <c r="F165" s="20"/>
      <c r="G165" s="20"/>
      <c r="H165" s="20"/>
      <c r="I165" s="21" t="s">
        <v>27</v>
      </c>
      <c r="J165" s="22" t="n">
        <f aca="false">SUM(J158:J164)</f>
        <v>34964.5459</v>
      </c>
    </row>
    <row r="166" s="77" customFormat="true" ht="12" hidden="false" customHeight="false" outlineLevel="0" collapsed="false">
      <c r="A166" s="13" t="s">
        <v>276</v>
      </c>
      <c r="B166" s="13"/>
      <c r="C166" s="13"/>
      <c r="D166" s="13"/>
      <c r="E166" s="13"/>
      <c r="F166" s="13"/>
      <c r="G166" s="13"/>
      <c r="H166" s="13"/>
      <c r="I166" s="13"/>
      <c r="J166" s="13"/>
    </row>
    <row r="167" s="77" customFormat="true" ht="24" hidden="false" customHeight="false" outlineLevel="0" collapsed="false">
      <c r="A167" s="72" t="s">
        <v>277</v>
      </c>
      <c r="B167" s="73" t="s">
        <v>278</v>
      </c>
      <c r="C167" s="63" t="s">
        <v>279</v>
      </c>
      <c r="D167" s="24" t="s">
        <v>34</v>
      </c>
      <c r="E167" s="25" t="n">
        <v>21.08</v>
      </c>
      <c r="F167" s="26" t="n">
        <v>91.4</v>
      </c>
      <c r="G167" s="17" t="n">
        <f aca="false">ROUND((F167*(1+$G$15)),2)</f>
        <v>114.21</v>
      </c>
      <c r="H167" s="18" t="n">
        <f aca="false">J167*0.6</f>
        <v>1444.52808</v>
      </c>
      <c r="I167" s="18" t="n">
        <f aca="false">J167*0.4</f>
        <v>963.01872</v>
      </c>
      <c r="J167" s="19" t="n">
        <f aca="false">G167*E167</f>
        <v>2407.5468</v>
      </c>
    </row>
    <row r="168" s="58" customFormat="true" ht="48" hidden="false" customHeight="false" outlineLevel="0" collapsed="false">
      <c r="A168" s="85" t="s">
        <v>280</v>
      </c>
      <c r="B168" s="73" t="s">
        <v>281</v>
      </c>
      <c r="C168" s="9" t="s">
        <v>282</v>
      </c>
      <c r="D168" s="24" t="s">
        <v>34</v>
      </c>
      <c r="E168" s="25" t="n">
        <v>35.13</v>
      </c>
      <c r="F168" s="26" t="n">
        <v>553.77</v>
      </c>
      <c r="G168" s="17" t="n">
        <f aca="false">ROUND((F168*(1+$G$15)),2)</f>
        <v>691.99</v>
      </c>
      <c r="H168" s="18" t="n">
        <f aca="false">J168*0.6</f>
        <v>14585.76522</v>
      </c>
      <c r="I168" s="18" t="n">
        <f aca="false">J168*0.4</f>
        <v>9723.84348</v>
      </c>
      <c r="J168" s="19" t="n">
        <f aca="false">G168*E168</f>
        <v>24309.6087</v>
      </c>
    </row>
    <row r="169" s="58" customFormat="true" ht="48" hidden="false" customHeight="false" outlineLevel="0" collapsed="false">
      <c r="A169" s="66" t="s">
        <v>283</v>
      </c>
      <c r="B169" s="69" t="s">
        <v>284</v>
      </c>
      <c r="C169" s="9" t="s">
        <v>285</v>
      </c>
      <c r="D169" s="24" t="s">
        <v>22</v>
      </c>
      <c r="E169" s="25" t="n">
        <v>702.77</v>
      </c>
      <c r="F169" s="26" t="n">
        <v>25.15</v>
      </c>
      <c r="G169" s="17" t="n">
        <f aca="false">ROUND((F169*(1+$G$15)),2)</f>
        <v>31.43</v>
      </c>
      <c r="H169" s="18" t="n">
        <f aca="false">J169*0.6</f>
        <v>13252.83666</v>
      </c>
      <c r="I169" s="18" t="n">
        <f aca="false">J169*0.4</f>
        <v>8835.22444</v>
      </c>
      <c r="J169" s="19" t="n">
        <f aca="false">G169*E169</f>
        <v>22088.0611</v>
      </c>
    </row>
    <row r="170" customFormat="false" ht="60" hidden="false" customHeight="false" outlineLevel="0" collapsed="false">
      <c r="A170" s="68" t="s">
        <v>286</v>
      </c>
      <c r="B170" s="69" t="s">
        <v>287</v>
      </c>
      <c r="C170" s="63" t="s">
        <v>288</v>
      </c>
      <c r="D170" s="86" t="s">
        <v>22</v>
      </c>
      <c r="E170" s="25" t="n">
        <v>702.77</v>
      </c>
      <c r="F170" s="26" t="n">
        <v>100.37</v>
      </c>
      <c r="G170" s="17" t="n">
        <f aca="false">ROUND((F170*(1+$G$15)),2)</f>
        <v>125.42</v>
      </c>
      <c r="H170" s="18" t="n">
        <f aca="false">J170*0.6</f>
        <v>52884.84804</v>
      </c>
      <c r="I170" s="18" t="n">
        <f aca="false">J170*0.4</f>
        <v>35256.56536</v>
      </c>
      <c r="J170" s="19" t="n">
        <f aca="false">G170*E170</f>
        <v>88141.4134</v>
      </c>
    </row>
    <row r="171" customFormat="false" ht="15" hidden="false" customHeight="false" outlineLevel="0" collapsed="false">
      <c r="A171" s="20"/>
      <c r="B171" s="20"/>
      <c r="C171" s="20"/>
      <c r="D171" s="20"/>
      <c r="E171" s="20"/>
      <c r="F171" s="20"/>
      <c r="G171" s="20"/>
      <c r="H171" s="20"/>
      <c r="I171" s="21" t="s">
        <v>27</v>
      </c>
      <c r="J171" s="22" t="n">
        <f aca="false">SUM(J167:J170)</f>
        <v>136946.63</v>
      </c>
    </row>
    <row r="172" customFormat="false" ht="15" hidden="false" customHeight="false" outlineLevel="0" collapsed="false">
      <c r="A172" s="13" t="s">
        <v>289</v>
      </c>
      <c r="B172" s="13"/>
      <c r="C172" s="13"/>
      <c r="D172" s="13"/>
      <c r="E172" s="13"/>
      <c r="F172" s="13"/>
      <c r="G172" s="13"/>
      <c r="H172" s="13"/>
      <c r="I172" s="13"/>
      <c r="J172" s="13"/>
    </row>
    <row r="173" customFormat="false" ht="36" hidden="false" customHeight="false" outlineLevel="0" collapsed="false">
      <c r="A173" s="64" t="n">
        <v>101965</v>
      </c>
      <c r="B173" s="23" t="s">
        <v>290</v>
      </c>
      <c r="C173" s="63" t="s">
        <v>291</v>
      </c>
      <c r="D173" s="24" t="s">
        <v>31</v>
      </c>
      <c r="E173" s="25" t="n">
        <v>52.7</v>
      </c>
      <c r="F173" s="26" t="n">
        <v>108.08</v>
      </c>
      <c r="G173" s="17" t="n">
        <f aca="false">ROUND((F173*(1+$G$15)),2)</f>
        <v>135.06</v>
      </c>
      <c r="H173" s="24" t="n">
        <f aca="false">J173*0.6</f>
        <v>4270.5972</v>
      </c>
      <c r="I173" s="24" t="n">
        <f aca="false">J173*0.4</f>
        <v>2847.0648</v>
      </c>
      <c r="J173" s="65" t="n">
        <f aca="false">G173*E173</f>
        <v>7117.662</v>
      </c>
    </row>
    <row r="174" s="27" customFormat="true" ht="36" hidden="false" customHeight="false" outlineLevel="0" collapsed="false">
      <c r="A174" s="64" t="s">
        <v>292</v>
      </c>
      <c r="B174" s="23" t="s">
        <v>293</v>
      </c>
      <c r="C174" s="9" t="s">
        <v>294</v>
      </c>
      <c r="D174" s="24" t="s">
        <v>22</v>
      </c>
      <c r="E174" s="25" t="n">
        <v>2.88</v>
      </c>
      <c r="F174" s="26" t="n">
        <v>552.6</v>
      </c>
      <c r="G174" s="17" t="n">
        <f aca="false">ROUND((F174*(1+$G$15)),2)</f>
        <v>690.53</v>
      </c>
      <c r="H174" s="24" t="n">
        <f aca="false">J174*0.6</f>
        <v>1193.23584</v>
      </c>
      <c r="I174" s="24" t="n">
        <f aca="false">J174*0.4</f>
        <v>795.49056</v>
      </c>
      <c r="J174" s="65" t="n">
        <f aca="false">G174*E174</f>
        <v>1988.7264</v>
      </c>
    </row>
    <row r="175" customFormat="false" ht="36" hidden="false" customHeight="false" outlineLevel="0" collapsed="false">
      <c r="A175" s="64" t="n">
        <v>98695</v>
      </c>
      <c r="B175" s="23" t="s">
        <v>295</v>
      </c>
      <c r="C175" s="9" t="s">
        <v>296</v>
      </c>
      <c r="D175" s="24" t="s">
        <v>31</v>
      </c>
      <c r="E175" s="25" t="n">
        <v>20.5</v>
      </c>
      <c r="F175" s="26" t="n">
        <v>79.92</v>
      </c>
      <c r="G175" s="17" t="n">
        <f aca="false">ROUND((F175*(1+$G$15)),2)</f>
        <v>99.87</v>
      </c>
      <c r="H175" s="24" t="n">
        <f aca="false">J175*0.6</f>
        <v>1228.401</v>
      </c>
      <c r="I175" s="24" t="n">
        <f aca="false">J175*0.4</f>
        <v>818.934</v>
      </c>
      <c r="J175" s="65" t="n">
        <f aca="false">G175*E175</f>
        <v>2047.335</v>
      </c>
    </row>
    <row r="176" customFormat="false" ht="24" hidden="false" customHeight="false" outlineLevel="0" collapsed="false">
      <c r="A176" s="64" t="n">
        <v>101739</v>
      </c>
      <c r="B176" s="23" t="s">
        <v>297</v>
      </c>
      <c r="C176" s="9" t="s">
        <v>298</v>
      </c>
      <c r="D176" s="24" t="s">
        <v>31</v>
      </c>
      <c r="E176" s="25" t="n">
        <v>233</v>
      </c>
      <c r="F176" s="26" t="n">
        <v>25</v>
      </c>
      <c r="G176" s="17" t="n">
        <f aca="false">ROUND((F176*(1+$G$15)),2)</f>
        <v>31.24</v>
      </c>
      <c r="H176" s="24" t="n">
        <f aca="false">J176*0.6</f>
        <v>4367.352</v>
      </c>
      <c r="I176" s="24" t="n">
        <f aca="false">J176*0.4</f>
        <v>2911.568</v>
      </c>
      <c r="J176" s="65" t="n">
        <f aca="false">G176*E176</f>
        <v>7278.92</v>
      </c>
    </row>
    <row r="177" customFormat="false" ht="36" hidden="false" customHeight="false" outlineLevel="0" collapsed="false">
      <c r="A177" s="64" t="n">
        <v>88648</v>
      </c>
      <c r="B177" s="23" t="s">
        <v>299</v>
      </c>
      <c r="C177" s="9" t="s">
        <v>300</v>
      </c>
      <c r="D177" s="24" t="s">
        <v>31</v>
      </c>
      <c r="E177" s="25" t="n">
        <v>37.3</v>
      </c>
      <c r="F177" s="26" t="n">
        <v>5.78</v>
      </c>
      <c r="G177" s="17" t="n">
        <f aca="false">ROUND((F177*(1+$G$15)),2)</f>
        <v>7.22</v>
      </c>
      <c r="H177" s="24" t="n">
        <f aca="false">J177*0.6</f>
        <v>161.5836</v>
      </c>
      <c r="I177" s="24" t="n">
        <f aca="false">J177*0.4</f>
        <v>107.7224</v>
      </c>
      <c r="J177" s="65" t="n">
        <f aca="false">G177*E177</f>
        <v>269.306</v>
      </c>
    </row>
    <row r="178" customFormat="false" ht="36" hidden="false" customHeight="false" outlineLevel="0" collapsed="false">
      <c r="A178" s="64" t="s">
        <v>292</v>
      </c>
      <c r="B178" s="23" t="s">
        <v>301</v>
      </c>
      <c r="C178" s="9" t="s">
        <v>302</v>
      </c>
      <c r="D178" s="24" t="s">
        <v>22</v>
      </c>
      <c r="E178" s="25" t="n">
        <v>3.46</v>
      </c>
      <c r="F178" s="26" t="n">
        <v>552.6</v>
      </c>
      <c r="G178" s="17" t="n">
        <f aca="false">ROUND((F178*(1+$G$15)),2)</f>
        <v>690.53</v>
      </c>
      <c r="H178" s="24" t="n">
        <f aca="false">J178*0.6</f>
        <v>1433.54028</v>
      </c>
      <c r="I178" s="24" t="n">
        <f aca="false">J178*0.4</f>
        <v>955.69352</v>
      </c>
      <c r="J178" s="65" t="n">
        <f aca="false">G178*E178</f>
        <v>2389.2338</v>
      </c>
    </row>
    <row r="179" customFormat="false" ht="24" hidden="false" customHeight="false" outlineLevel="0" collapsed="false">
      <c r="A179" s="64" t="s">
        <v>292</v>
      </c>
      <c r="B179" s="23" t="s">
        <v>303</v>
      </c>
      <c r="C179" s="9" t="s">
        <v>304</v>
      </c>
      <c r="D179" s="24" t="s">
        <v>31</v>
      </c>
      <c r="E179" s="25" t="n">
        <v>2.75</v>
      </c>
      <c r="F179" s="26" t="n">
        <v>552.6</v>
      </c>
      <c r="G179" s="17" t="n">
        <f aca="false">ROUND((F179*(1+$G$15)),2)</f>
        <v>690.53</v>
      </c>
      <c r="H179" s="24" t="n">
        <f aca="false">J179*0.6</f>
        <v>1139.3745</v>
      </c>
      <c r="I179" s="24" t="n">
        <f aca="false">J179*0.4</f>
        <v>759.583</v>
      </c>
      <c r="J179" s="65" t="n">
        <f aca="false">G179*E179</f>
        <v>1898.9575</v>
      </c>
    </row>
    <row r="180" customFormat="false" ht="36" hidden="false" customHeight="false" outlineLevel="0" collapsed="false">
      <c r="A180" s="64" t="s">
        <v>292</v>
      </c>
      <c r="B180" s="23" t="s">
        <v>303</v>
      </c>
      <c r="C180" s="9" t="s">
        <v>305</v>
      </c>
      <c r="D180" s="24" t="s">
        <v>31</v>
      </c>
      <c r="E180" s="25" t="n">
        <v>4.84</v>
      </c>
      <c r="F180" s="62" t="n">
        <v>552.6</v>
      </c>
      <c r="G180" s="17" t="n">
        <f aca="false">ROUND((F180*(1+$G$15)),2)</f>
        <v>690.53</v>
      </c>
      <c r="H180" s="24" t="n">
        <f aca="false">J180*0.6</f>
        <v>2005.29912</v>
      </c>
      <c r="I180" s="24" t="n">
        <f aca="false">J180*0.4</f>
        <v>1336.86608</v>
      </c>
      <c r="J180" s="65" t="n">
        <f aca="false">G180*E180</f>
        <v>3342.1652</v>
      </c>
    </row>
    <row r="181" customFormat="false" ht="60" hidden="false" customHeight="false" outlineLevel="0" collapsed="false">
      <c r="A181" s="14" t="n">
        <v>101964</v>
      </c>
      <c r="B181" s="15" t="s">
        <v>306</v>
      </c>
      <c r="C181" s="9" t="s">
        <v>307</v>
      </c>
      <c r="D181" s="15" t="s">
        <v>22</v>
      </c>
      <c r="E181" s="25" t="n">
        <v>11.05</v>
      </c>
      <c r="F181" s="87" t="n">
        <v>143</v>
      </c>
      <c r="G181" s="17" t="n">
        <f aca="false">ROUND((F181*(1+$G$15)),2)</f>
        <v>178.69</v>
      </c>
      <c r="H181" s="24" t="n">
        <f aca="false">J181*0.6</f>
        <v>1184.7147</v>
      </c>
      <c r="I181" s="24" t="n">
        <f aca="false">J181*0.4</f>
        <v>789.8098</v>
      </c>
      <c r="J181" s="19" t="n">
        <f aca="false">G181*E181</f>
        <v>1974.5245</v>
      </c>
    </row>
    <row r="182" customFormat="false" ht="15" hidden="false" customHeight="false" outlineLevel="0" collapsed="false">
      <c r="A182" s="20"/>
      <c r="B182" s="20"/>
      <c r="C182" s="20"/>
      <c r="D182" s="20"/>
      <c r="E182" s="20"/>
      <c r="F182" s="20"/>
      <c r="G182" s="20"/>
      <c r="H182" s="20"/>
      <c r="I182" s="21" t="s">
        <v>27</v>
      </c>
      <c r="J182" s="22" t="n">
        <f aca="false">SUM(J173:J181)</f>
        <v>28306.8304</v>
      </c>
    </row>
    <row r="183" s="27" customFormat="true" ht="15" hidden="false" customHeight="false" outlineLevel="0" collapsed="false">
      <c r="A183" s="13" t="s">
        <v>308</v>
      </c>
      <c r="B183" s="13"/>
      <c r="C183" s="13"/>
      <c r="D183" s="13"/>
      <c r="E183" s="13"/>
      <c r="F183" s="13"/>
      <c r="G183" s="13"/>
      <c r="H183" s="13"/>
      <c r="I183" s="13"/>
      <c r="J183" s="13"/>
    </row>
    <row r="184" s="27" customFormat="true" ht="36" hidden="false" customHeight="false" outlineLevel="0" collapsed="false">
      <c r="A184" s="88" t="n">
        <v>86886</v>
      </c>
      <c r="B184" s="15" t="s">
        <v>309</v>
      </c>
      <c r="C184" s="23" t="s">
        <v>310</v>
      </c>
      <c r="D184" s="24" t="s">
        <v>311</v>
      </c>
      <c r="E184" s="33" t="n">
        <v>12</v>
      </c>
      <c r="F184" s="26" t="n">
        <v>52.74</v>
      </c>
      <c r="G184" s="17" t="n">
        <f aca="false">ROUND((F184*(1+$G$15)),2)</f>
        <v>65.9</v>
      </c>
      <c r="H184" s="24" t="n">
        <f aca="false">J184*0.6</f>
        <v>474.48</v>
      </c>
      <c r="I184" s="24" t="n">
        <f aca="false">J184*0.4</f>
        <v>316.32</v>
      </c>
      <c r="J184" s="65" t="n">
        <f aca="false">G184*E184</f>
        <v>790.8</v>
      </c>
    </row>
    <row r="185" s="27" customFormat="true" ht="24" hidden="false" customHeight="false" outlineLevel="0" collapsed="false">
      <c r="A185" s="88" t="n">
        <v>100848</v>
      </c>
      <c r="B185" s="15" t="s">
        <v>312</v>
      </c>
      <c r="C185" s="23" t="s">
        <v>313</v>
      </c>
      <c r="D185" s="24" t="s">
        <v>311</v>
      </c>
      <c r="E185" s="33" t="n">
        <v>9</v>
      </c>
      <c r="F185" s="26" t="n">
        <v>387.37</v>
      </c>
      <c r="G185" s="17" t="n">
        <f aca="false">ROUND((F185*(1+$G$15)),2)</f>
        <v>484.06</v>
      </c>
      <c r="H185" s="24" t="n">
        <f aca="false">J185*0.6</f>
        <v>2613.924</v>
      </c>
      <c r="I185" s="24" t="n">
        <f aca="false">J185*0.4</f>
        <v>1742.616</v>
      </c>
      <c r="J185" s="65" t="n">
        <f aca="false">G185*E185</f>
        <v>4356.54</v>
      </c>
    </row>
    <row r="186" customFormat="false" ht="60" hidden="false" customHeight="false" outlineLevel="0" collapsed="false">
      <c r="A186" s="88" t="n">
        <v>86932</v>
      </c>
      <c r="B186" s="15" t="s">
        <v>314</v>
      </c>
      <c r="C186" s="23" t="s">
        <v>315</v>
      </c>
      <c r="D186" s="24" t="s">
        <v>311</v>
      </c>
      <c r="E186" s="33" t="n">
        <v>1</v>
      </c>
      <c r="F186" s="26" t="n">
        <v>400.45</v>
      </c>
      <c r="G186" s="17" t="n">
        <f aca="false">ROUND((F186*(1+$G$15)),2)</f>
        <v>500.4</v>
      </c>
      <c r="H186" s="24" t="n">
        <f aca="false">J186*0.6</f>
        <v>300.24</v>
      </c>
      <c r="I186" s="24" t="n">
        <f aca="false">J186*0.4</f>
        <v>200.16</v>
      </c>
      <c r="J186" s="65" t="n">
        <f aca="false">G186*E186</f>
        <v>500.4</v>
      </c>
    </row>
    <row r="187" customFormat="false" ht="60" hidden="false" customHeight="false" outlineLevel="0" collapsed="false">
      <c r="A187" s="88" t="n">
        <v>95472</v>
      </c>
      <c r="B187" s="15" t="s">
        <v>316</v>
      </c>
      <c r="C187" s="23" t="s">
        <v>317</v>
      </c>
      <c r="D187" s="24" t="s">
        <v>311</v>
      </c>
      <c r="E187" s="33" t="n">
        <v>1</v>
      </c>
      <c r="F187" s="26" t="n">
        <v>554.47</v>
      </c>
      <c r="G187" s="17" t="n">
        <f aca="false">ROUND((F187*(1+$G$15)),2)</f>
        <v>692.87</v>
      </c>
      <c r="H187" s="24" t="n">
        <f aca="false">J187*0.6</f>
        <v>415.722</v>
      </c>
      <c r="I187" s="24" t="n">
        <f aca="false">J187*0.4</f>
        <v>277.148</v>
      </c>
      <c r="J187" s="65" t="n">
        <f aca="false">G187*E187</f>
        <v>692.87</v>
      </c>
    </row>
    <row r="188" customFormat="false" ht="24" hidden="false" customHeight="false" outlineLevel="0" collapsed="false">
      <c r="A188" s="88" t="n">
        <v>100851</v>
      </c>
      <c r="B188" s="15" t="s">
        <v>318</v>
      </c>
      <c r="C188" s="23" t="s">
        <v>319</v>
      </c>
      <c r="D188" s="24" t="s">
        <v>311</v>
      </c>
      <c r="E188" s="33" t="n">
        <f aca="false">E185</f>
        <v>9</v>
      </c>
      <c r="F188" s="26" t="n">
        <v>79.62</v>
      </c>
      <c r="G188" s="17" t="n">
        <f aca="false">ROUND((F188*(1+$G$15)),2)</f>
        <v>99.49</v>
      </c>
      <c r="H188" s="24" t="n">
        <f aca="false">J188*0.6</f>
        <v>537.246</v>
      </c>
      <c r="I188" s="24" t="n">
        <f aca="false">J188*0.4</f>
        <v>358.164</v>
      </c>
      <c r="J188" s="65" t="n">
        <f aca="false">G188*E188</f>
        <v>895.41</v>
      </c>
    </row>
    <row r="189" customFormat="false" ht="24" hidden="false" customHeight="false" outlineLevel="0" collapsed="false">
      <c r="A189" s="88" t="n">
        <v>100849</v>
      </c>
      <c r="B189" s="15" t="s">
        <v>320</v>
      </c>
      <c r="C189" s="23" t="s">
        <v>321</v>
      </c>
      <c r="D189" s="24" t="s">
        <v>311</v>
      </c>
      <c r="E189" s="33" t="n">
        <v>2</v>
      </c>
      <c r="F189" s="26" t="n">
        <v>39.63</v>
      </c>
      <c r="G189" s="17" t="n">
        <f aca="false">ROUND((F189*(1+$G$15)),2)</f>
        <v>49.52</v>
      </c>
      <c r="H189" s="24" t="n">
        <f aca="false">J189*0.6</f>
        <v>59.424</v>
      </c>
      <c r="I189" s="24" t="n">
        <f aca="false">J189*0.4</f>
        <v>39.616</v>
      </c>
      <c r="J189" s="65" t="n">
        <f aca="false">G189*E189</f>
        <v>99.04</v>
      </c>
    </row>
    <row r="190" customFormat="false" ht="72" hidden="false" customHeight="false" outlineLevel="0" collapsed="false">
      <c r="A190" s="88" t="n">
        <v>86943</v>
      </c>
      <c r="B190" s="15" t="s">
        <v>322</v>
      </c>
      <c r="C190" s="23" t="s">
        <v>323</v>
      </c>
      <c r="D190" s="24" t="s">
        <v>311</v>
      </c>
      <c r="E190" s="33" t="n">
        <v>12</v>
      </c>
      <c r="F190" s="26" t="n">
        <v>217.06</v>
      </c>
      <c r="G190" s="17" t="n">
        <f aca="false">ROUND((F190*(1+$G$15)),2)</f>
        <v>271.24</v>
      </c>
      <c r="H190" s="24" t="n">
        <f aca="false">J190*0.6</f>
        <v>1952.928</v>
      </c>
      <c r="I190" s="24" t="n">
        <f aca="false">J190*0.4</f>
        <v>1301.952</v>
      </c>
      <c r="J190" s="65" t="n">
        <f aca="false">G190*E190</f>
        <v>3254.88</v>
      </c>
    </row>
    <row r="191" customFormat="false" ht="84" hidden="false" customHeight="false" outlineLevel="0" collapsed="false">
      <c r="A191" s="88" t="n">
        <v>86941</v>
      </c>
      <c r="B191" s="15" t="s">
        <v>324</v>
      </c>
      <c r="C191" s="23" t="s">
        <v>325</v>
      </c>
      <c r="D191" s="24" t="s">
        <v>311</v>
      </c>
      <c r="E191" s="33" t="n">
        <v>1</v>
      </c>
      <c r="F191" s="26" t="n">
        <v>706.25</v>
      </c>
      <c r="G191" s="17" t="n">
        <f aca="false">ROUND((F191*(1+$G$15)),2)</f>
        <v>882.53</v>
      </c>
      <c r="H191" s="24" t="n">
        <f aca="false">J191*0.6</f>
        <v>529.518</v>
      </c>
      <c r="I191" s="24" t="n">
        <f aca="false">J191*0.4</f>
        <v>353.012</v>
      </c>
      <c r="J191" s="65" t="n">
        <f aca="false">G191*E191</f>
        <v>882.53</v>
      </c>
    </row>
    <row r="192" customFormat="false" ht="36" hidden="false" customHeight="false" outlineLevel="0" collapsed="false">
      <c r="A192" s="88" t="n">
        <v>100868</v>
      </c>
      <c r="B192" s="15" t="s">
        <v>326</v>
      </c>
      <c r="C192" s="23" t="s">
        <v>327</v>
      </c>
      <c r="D192" s="24" t="s">
        <v>311</v>
      </c>
      <c r="E192" s="33" t="n">
        <v>4</v>
      </c>
      <c r="F192" s="26" t="n">
        <v>339.93</v>
      </c>
      <c r="G192" s="17" t="n">
        <f aca="false">ROUND((F192*(1+$G$15)),2)</f>
        <v>424.78</v>
      </c>
      <c r="H192" s="24" t="n">
        <f aca="false">J192*0.6</f>
        <v>1019.472</v>
      </c>
      <c r="I192" s="24" t="n">
        <f aca="false">J192*0.4</f>
        <v>679.648</v>
      </c>
      <c r="J192" s="65" t="n">
        <f aca="false">G192*E192</f>
        <v>1699.12</v>
      </c>
    </row>
    <row r="193" customFormat="false" ht="24" hidden="false" customHeight="false" outlineLevel="0" collapsed="false">
      <c r="A193" s="88" t="n">
        <v>95544</v>
      </c>
      <c r="B193" s="15" t="s">
        <v>328</v>
      </c>
      <c r="C193" s="23" t="s">
        <v>329</v>
      </c>
      <c r="D193" s="24" t="s">
        <v>311</v>
      </c>
      <c r="E193" s="33" t="n">
        <v>11</v>
      </c>
      <c r="F193" s="26" t="n">
        <v>68.52</v>
      </c>
      <c r="G193" s="17" t="n">
        <f aca="false">ROUND((F193*(1+$G$15)),2)</f>
        <v>85.62</v>
      </c>
      <c r="H193" s="24" t="n">
        <f aca="false">J193*0.6</f>
        <v>565.092</v>
      </c>
      <c r="I193" s="24" t="n">
        <f aca="false">J193*0.4</f>
        <v>376.728</v>
      </c>
      <c r="J193" s="65" t="n">
        <f aca="false">G193*E193</f>
        <v>941.82</v>
      </c>
    </row>
    <row r="194" customFormat="false" ht="24" hidden="false" customHeight="false" outlineLevel="0" collapsed="false">
      <c r="A194" s="88" t="n">
        <v>95545</v>
      </c>
      <c r="B194" s="15" t="s">
        <v>330</v>
      </c>
      <c r="C194" s="23" t="s">
        <v>331</v>
      </c>
      <c r="D194" s="24" t="s">
        <v>311</v>
      </c>
      <c r="E194" s="33" t="n">
        <v>13</v>
      </c>
      <c r="F194" s="26" t="n">
        <v>67.01</v>
      </c>
      <c r="G194" s="17" t="n">
        <f aca="false">ROUND((F194*(1+$G$15)),2)</f>
        <v>83.74</v>
      </c>
      <c r="H194" s="24" t="n">
        <f aca="false">J194*0.6</f>
        <v>653.172</v>
      </c>
      <c r="I194" s="24" t="n">
        <f aca="false">J194*0.4</f>
        <v>435.448</v>
      </c>
      <c r="J194" s="65" t="n">
        <f aca="false">G194*E194</f>
        <v>1088.62</v>
      </c>
    </row>
    <row r="195" customFormat="false" ht="72" hidden="false" customHeight="false" outlineLevel="0" collapsed="false">
      <c r="A195" s="88" t="n">
        <v>86925</v>
      </c>
      <c r="B195" s="15" t="s">
        <v>332</v>
      </c>
      <c r="C195" s="23" t="s">
        <v>333</v>
      </c>
      <c r="D195" s="24" t="s">
        <v>311</v>
      </c>
      <c r="E195" s="33" t="n">
        <v>1</v>
      </c>
      <c r="F195" s="26" t="n">
        <v>520.9</v>
      </c>
      <c r="G195" s="17" t="n">
        <f aca="false">ROUND((F195*(1+$G$15)),2)</f>
        <v>650.92</v>
      </c>
      <c r="H195" s="24" t="n">
        <f aca="false">J195*0.6</f>
        <v>390.552</v>
      </c>
      <c r="I195" s="24" t="n">
        <f aca="false">J195*0.4</f>
        <v>260.368</v>
      </c>
      <c r="J195" s="65" t="n">
        <f aca="false">G195*E195</f>
        <v>650.92</v>
      </c>
    </row>
    <row r="196" customFormat="false" ht="24" hidden="false" customHeight="false" outlineLevel="0" collapsed="false">
      <c r="A196" s="88" t="n">
        <v>95542</v>
      </c>
      <c r="B196" s="15" t="s">
        <v>334</v>
      </c>
      <c r="C196" s="23" t="s">
        <v>335</v>
      </c>
      <c r="D196" s="24" t="s">
        <v>311</v>
      </c>
      <c r="E196" s="33" t="n">
        <v>5</v>
      </c>
      <c r="F196" s="26" t="n">
        <v>54.37</v>
      </c>
      <c r="G196" s="17" t="n">
        <f aca="false">ROUND((F196*(1+$G$15)),2)</f>
        <v>67.94</v>
      </c>
      <c r="H196" s="24" t="n">
        <f aca="false">J196*0.6</f>
        <v>203.82</v>
      </c>
      <c r="I196" s="24" t="n">
        <f aca="false">J196*0.4</f>
        <v>135.88</v>
      </c>
      <c r="J196" s="65" t="n">
        <f aca="false">G196*E196</f>
        <v>339.7</v>
      </c>
    </row>
    <row r="197" customFormat="false" ht="24" hidden="false" customHeight="false" outlineLevel="0" collapsed="false">
      <c r="A197" s="88" t="s">
        <v>336</v>
      </c>
      <c r="B197" s="15" t="s">
        <v>337</v>
      </c>
      <c r="C197" s="23" t="s">
        <v>338</v>
      </c>
      <c r="D197" s="24" t="s">
        <v>22</v>
      </c>
      <c r="E197" s="33" t="n">
        <v>8</v>
      </c>
      <c r="F197" s="26" t="n">
        <v>305.77</v>
      </c>
      <c r="G197" s="17" t="n">
        <f aca="false">ROUND((F197*(1+$G$15)),2)</f>
        <v>382.09</v>
      </c>
      <c r="H197" s="24" t="n">
        <f aca="false">J197*0.6</f>
        <v>1834.032</v>
      </c>
      <c r="I197" s="24" t="n">
        <f aca="false">J197*0.4</f>
        <v>1222.688</v>
      </c>
      <c r="J197" s="65" t="n">
        <f aca="false">G197*E197</f>
        <v>3056.72</v>
      </c>
    </row>
    <row r="198" s="57" customFormat="true" ht="24" hidden="false" customHeight="false" outlineLevel="0" collapsed="false">
      <c r="A198" s="88" t="n">
        <v>86909</v>
      </c>
      <c r="B198" s="15" t="s">
        <v>339</v>
      </c>
      <c r="C198" s="23" t="s">
        <v>340</v>
      </c>
      <c r="D198" s="24" t="s">
        <v>154</v>
      </c>
      <c r="E198" s="33" t="n">
        <v>2</v>
      </c>
      <c r="F198" s="26" t="n">
        <v>165.68</v>
      </c>
      <c r="G198" s="17" t="n">
        <f aca="false">ROUND((F198*(1+$G$15)),2)</f>
        <v>207.03</v>
      </c>
      <c r="H198" s="24" t="n">
        <f aca="false">J198*0.6</f>
        <v>248.436</v>
      </c>
      <c r="I198" s="24" t="n">
        <f aca="false">J198*0.4</f>
        <v>165.624</v>
      </c>
      <c r="J198" s="65" t="n">
        <f aca="false">G198*E198</f>
        <v>414.06</v>
      </c>
    </row>
    <row r="199" s="27" customFormat="true" ht="24" hidden="false" customHeight="false" outlineLevel="0" collapsed="false">
      <c r="A199" s="88" t="n">
        <v>86914</v>
      </c>
      <c r="B199" s="15" t="s">
        <v>341</v>
      </c>
      <c r="C199" s="23" t="s">
        <v>342</v>
      </c>
      <c r="D199" s="24" t="s">
        <v>154</v>
      </c>
      <c r="E199" s="89" t="n">
        <v>3</v>
      </c>
      <c r="F199" s="26" t="n">
        <v>62.6</v>
      </c>
      <c r="G199" s="17" t="n">
        <f aca="false">ROUND((F199*(1+$G$15)),2)</f>
        <v>78.22</v>
      </c>
      <c r="H199" s="24" t="n">
        <v>111.78</v>
      </c>
      <c r="I199" s="24" t="n">
        <f aca="false">J199*0.4</f>
        <v>93.864</v>
      </c>
      <c r="J199" s="65" t="n">
        <f aca="false">G199*E199</f>
        <v>234.66</v>
      </c>
    </row>
    <row r="200" s="27" customFormat="true" ht="24" hidden="false" customHeight="false" outlineLevel="0" collapsed="false">
      <c r="A200" s="88" t="s">
        <v>212</v>
      </c>
      <c r="B200" s="15" t="s">
        <v>343</v>
      </c>
      <c r="C200" s="23" t="s">
        <v>344</v>
      </c>
      <c r="D200" s="24" t="s">
        <v>311</v>
      </c>
      <c r="E200" s="33" t="n">
        <v>9</v>
      </c>
      <c r="F200" s="26" t="n">
        <v>150.24</v>
      </c>
      <c r="G200" s="17" t="n">
        <f aca="false">ROUND((F200*(1+$G$15)),2)</f>
        <v>187.74</v>
      </c>
      <c r="H200" s="24" t="n">
        <f aca="false">J200*0.6</f>
        <v>1013.796</v>
      </c>
      <c r="I200" s="24" t="n">
        <f aca="false">J200*0.4</f>
        <v>675.864</v>
      </c>
      <c r="J200" s="65" t="n">
        <f aca="false">G200*E200</f>
        <v>1689.66</v>
      </c>
    </row>
    <row r="201" s="27" customFormat="true" ht="60" hidden="false" customHeight="false" outlineLevel="0" collapsed="false">
      <c r="A201" s="88" t="n">
        <v>86935</v>
      </c>
      <c r="B201" s="15" t="s">
        <v>345</v>
      </c>
      <c r="C201" s="23" t="s">
        <v>346</v>
      </c>
      <c r="D201" s="24" t="s">
        <v>154</v>
      </c>
      <c r="E201" s="33" t="n">
        <v>4</v>
      </c>
      <c r="F201" s="26" t="n">
        <v>299.08</v>
      </c>
      <c r="G201" s="17" t="n">
        <f aca="false">ROUND((F201*(1+$G$15)),2)</f>
        <v>373.73</v>
      </c>
      <c r="H201" s="24" t="n">
        <f aca="false">J201*0.6</f>
        <v>896.952</v>
      </c>
      <c r="I201" s="24" t="n">
        <f aca="false">J201*0.4</f>
        <v>597.968</v>
      </c>
      <c r="J201" s="65" t="n">
        <f aca="false">G201*E201</f>
        <v>1494.92</v>
      </c>
    </row>
    <row r="202" customFormat="false" ht="15" hidden="false" customHeight="false" outlineLevel="0" collapsed="false">
      <c r="A202" s="20"/>
      <c r="B202" s="20"/>
      <c r="C202" s="20"/>
      <c r="D202" s="20"/>
      <c r="E202" s="20"/>
      <c r="F202" s="20"/>
      <c r="G202" s="20"/>
      <c r="H202" s="20"/>
      <c r="I202" s="21" t="s">
        <v>27</v>
      </c>
      <c r="J202" s="22" t="n">
        <f aca="false">SUM(J184:J201)</f>
        <v>23082.67</v>
      </c>
    </row>
    <row r="203" customFormat="false" ht="15" hidden="false" customHeight="false" outlineLevel="0" collapsed="false">
      <c r="A203" s="13" t="s">
        <v>347</v>
      </c>
      <c r="B203" s="13"/>
      <c r="C203" s="13"/>
      <c r="D203" s="13"/>
      <c r="E203" s="13"/>
      <c r="F203" s="13"/>
      <c r="G203" s="13"/>
      <c r="H203" s="13" t="n">
        <f aca="false">J203*0.6</f>
        <v>0</v>
      </c>
      <c r="I203" s="13" t="n">
        <f aca="false">J203*0.4</f>
        <v>0</v>
      </c>
      <c r="J203" s="13" t="n">
        <f aca="false">G203*E203</f>
        <v>0</v>
      </c>
    </row>
    <row r="204" customFormat="false" ht="48" hidden="false" customHeight="false" outlineLevel="0" collapsed="false">
      <c r="A204" s="88" t="n">
        <v>89709</v>
      </c>
      <c r="B204" s="15" t="s">
        <v>348</v>
      </c>
      <c r="C204" s="63" t="s">
        <v>349</v>
      </c>
      <c r="D204" s="24" t="s">
        <v>311</v>
      </c>
      <c r="E204" s="33" t="n">
        <v>9</v>
      </c>
      <c r="F204" s="26" t="n">
        <v>13.47</v>
      </c>
      <c r="G204" s="17" t="n">
        <f aca="false">ROUND((F204*(1+$G$15)),2)</f>
        <v>16.83</v>
      </c>
      <c r="H204" s="24" t="n">
        <f aca="false">J204*0.6</f>
        <v>90.882</v>
      </c>
      <c r="I204" s="24" t="n">
        <f aca="false">J204*0.4</f>
        <v>60.588</v>
      </c>
      <c r="J204" s="65" t="n">
        <f aca="false">G204*E204</f>
        <v>151.47</v>
      </c>
    </row>
    <row r="205" customFormat="false" ht="84" hidden="false" customHeight="false" outlineLevel="0" collapsed="false">
      <c r="A205" s="88" t="n">
        <v>91792</v>
      </c>
      <c r="B205" s="15" t="s">
        <v>350</v>
      </c>
      <c r="C205" s="63" t="s">
        <v>351</v>
      </c>
      <c r="D205" s="24" t="s">
        <v>31</v>
      </c>
      <c r="E205" s="33" t="n">
        <v>48</v>
      </c>
      <c r="F205" s="26" t="n">
        <v>54.12</v>
      </c>
      <c r="G205" s="17" t="n">
        <f aca="false">ROUND((F205*(1+$G$15)),2)</f>
        <v>67.63</v>
      </c>
      <c r="H205" s="24" t="n">
        <f aca="false">J205*0.6</f>
        <v>1947.744</v>
      </c>
      <c r="I205" s="24" t="n">
        <f aca="false">J205*0.4</f>
        <v>1298.496</v>
      </c>
      <c r="J205" s="65" t="n">
        <f aca="false">G205*E205</f>
        <v>3246.24</v>
      </c>
    </row>
    <row r="206" customFormat="false" ht="84" hidden="false" customHeight="false" outlineLevel="0" collapsed="false">
      <c r="A206" s="88" t="n">
        <v>91793</v>
      </c>
      <c r="B206" s="15" t="s">
        <v>352</v>
      </c>
      <c r="C206" s="63" t="s">
        <v>353</v>
      </c>
      <c r="D206" s="24" t="s">
        <v>31</v>
      </c>
      <c r="E206" s="33" t="n">
        <v>35</v>
      </c>
      <c r="F206" s="26" t="n">
        <v>84.18</v>
      </c>
      <c r="G206" s="17" t="n">
        <f aca="false">ROUND((F206*(1+$G$15)),2)</f>
        <v>105.19</v>
      </c>
      <c r="H206" s="24" t="n">
        <f aca="false">J206*0.6</f>
        <v>2208.99</v>
      </c>
      <c r="I206" s="24" t="n">
        <f aca="false">J206*0.4</f>
        <v>1472.66</v>
      </c>
      <c r="J206" s="65" t="n">
        <f aca="false">G206*E206</f>
        <v>3681.65</v>
      </c>
    </row>
    <row r="207" s="27" customFormat="true" ht="72" hidden="false" customHeight="false" outlineLevel="0" collapsed="false">
      <c r="A207" s="88" t="n">
        <v>91794</v>
      </c>
      <c r="B207" s="15" t="s">
        <v>354</v>
      </c>
      <c r="C207" s="63" t="s">
        <v>355</v>
      </c>
      <c r="D207" s="24" t="s">
        <v>31</v>
      </c>
      <c r="E207" s="33" t="n">
        <v>30</v>
      </c>
      <c r="F207" s="26" t="n">
        <v>43.87</v>
      </c>
      <c r="G207" s="17" t="n">
        <f aca="false">ROUND((F207*(1+$G$15)),2)</f>
        <v>54.82</v>
      </c>
      <c r="H207" s="24" t="n">
        <f aca="false">J207*0.6</f>
        <v>986.76</v>
      </c>
      <c r="I207" s="24" t="n">
        <f aca="false">J207*0.4</f>
        <v>657.84</v>
      </c>
      <c r="J207" s="65" t="n">
        <f aca="false">G207*E207</f>
        <v>1644.6</v>
      </c>
    </row>
    <row r="208" s="27" customFormat="true" ht="84" hidden="false" customHeight="false" outlineLevel="0" collapsed="false">
      <c r="A208" s="88" t="n">
        <v>91795</v>
      </c>
      <c r="B208" s="15" t="s">
        <v>356</v>
      </c>
      <c r="C208" s="23" t="s">
        <v>357</v>
      </c>
      <c r="D208" s="24" t="s">
        <v>31</v>
      </c>
      <c r="E208" s="33" t="n">
        <v>100</v>
      </c>
      <c r="F208" s="26" t="n">
        <v>71.75</v>
      </c>
      <c r="G208" s="17" t="n">
        <f aca="false">ROUND((F208*(1+$G$15)),2)</f>
        <v>89.66</v>
      </c>
      <c r="H208" s="24" t="n">
        <f aca="false">J208*0.6</f>
        <v>5379.6</v>
      </c>
      <c r="I208" s="24" t="n">
        <f aca="false">J208*0.4</f>
        <v>3586.4</v>
      </c>
      <c r="J208" s="65" t="n">
        <f aca="false">G208*E208</f>
        <v>8966</v>
      </c>
    </row>
    <row r="209" s="27" customFormat="true" ht="48" hidden="false" customHeight="false" outlineLevel="0" collapsed="false">
      <c r="A209" s="88" t="n">
        <v>97901</v>
      </c>
      <c r="B209" s="15" t="s">
        <v>358</v>
      </c>
      <c r="C209" s="63" t="s">
        <v>359</v>
      </c>
      <c r="D209" s="24" t="s">
        <v>31</v>
      </c>
      <c r="E209" s="33" t="n">
        <v>6</v>
      </c>
      <c r="F209" s="26" t="n">
        <v>273.4</v>
      </c>
      <c r="G209" s="17" t="n">
        <f aca="false">ROUND((F209*(1+$G$15)),2)</f>
        <v>341.64</v>
      </c>
      <c r="H209" s="24" t="n">
        <f aca="false">J209*0.6</f>
        <v>1229.904</v>
      </c>
      <c r="I209" s="24" t="n">
        <f aca="false">J209*0.4</f>
        <v>819.936</v>
      </c>
      <c r="J209" s="65" t="n">
        <f aca="false">G209*E209</f>
        <v>2049.84</v>
      </c>
    </row>
    <row r="210" s="27" customFormat="true" ht="36" hidden="false" customHeight="false" outlineLevel="0" collapsed="false">
      <c r="A210" s="88" t="n">
        <v>98102</v>
      </c>
      <c r="B210" s="15" t="s">
        <v>360</v>
      </c>
      <c r="C210" s="63" t="s">
        <v>361</v>
      </c>
      <c r="D210" s="24" t="s">
        <v>311</v>
      </c>
      <c r="E210" s="33" t="n">
        <v>1</v>
      </c>
      <c r="F210" s="26" t="n">
        <v>141.93</v>
      </c>
      <c r="G210" s="17" t="n">
        <f aca="false">ROUND((F210*(1+$G$15)),2)</f>
        <v>177.36</v>
      </c>
      <c r="H210" s="24" t="n">
        <f aca="false">J210*0.6</f>
        <v>106.416</v>
      </c>
      <c r="I210" s="24" t="n">
        <f aca="false">J210*0.4</f>
        <v>70.944</v>
      </c>
      <c r="J210" s="65" t="n">
        <f aca="false">G210*E210</f>
        <v>177.36</v>
      </c>
    </row>
    <row r="211" s="27" customFormat="true" ht="48" hidden="false" customHeight="false" outlineLevel="0" collapsed="false">
      <c r="A211" s="59" t="s">
        <v>362</v>
      </c>
      <c r="B211" s="15" t="s">
        <v>363</v>
      </c>
      <c r="C211" s="63" t="s">
        <v>364</v>
      </c>
      <c r="D211" s="24" t="s">
        <v>311</v>
      </c>
      <c r="E211" s="33" t="n">
        <v>1</v>
      </c>
      <c r="F211" s="26" t="n">
        <v>4577.7</v>
      </c>
      <c r="G211" s="17" t="n">
        <f aca="false">ROUND((F211*(1+$G$15)),2)</f>
        <v>5720.29</v>
      </c>
      <c r="H211" s="24" t="n">
        <f aca="false">J211*0.6</f>
        <v>3432.174</v>
      </c>
      <c r="I211" s="24" t="n">
        <f aca="false">J211*0.4</f>
        <v>2288.116</v>
      </c>
      <c r="J211" s="65" t="n">
        <f aca="false">G211*E211</f>
        <v>5720.29</v>
      </c>
    </row>
    <row r="212" s="27" customFormat="true" ht="48" hidden="false" customHeight="false" outlineLevel="0" collapsed="false">
      <c r="A212" s="59" t="n">
        <v>98068</v>
      </c>
      <c r="B212" s="15" t="s">
        <v>365</v>
      </c>
      <c r="C212" s="63" t="s">
        <v>366</v>
      </c>
      <c r="D212" s="24" t="s">
        <v>311</v>
      </c>
      <c r="E212" s="33" t="n">
        <v>1</v>
      </c>
      <c r="F212" s="26" t="n">
        <v>9249.9</v>
      </c>
      <c r="G212" s="17" t="n">
        <f aca="false">ROUND((F212*(1+$G$15)),2)</f>
        <v>11558.68</v>
      </c>
      <c r="H212" s="24" t="n">
        <f aca="false">J212*0.6</f>
        <v>6935.208</v>
      </c>
      <c r="I212" s="24" t="n">
        <f aca="false">J212*0.4</f>
        <v>4623.472</v>
      </c>
      <c r="J212" s="65" t="n">
        <f aca="false">G212*E212</f>
        <v>11558.68</v>
      </c>
    </row>
    <row r="213" s="27" customFormat="true" ht="60" hidden="false" customHeight="false" outlineLevel="0" collapsed="false">
      <c r="A213" s="59" t="s">
        <v>367</v>
      </c>
      <c r="B213" s="15" t="s">
        <v>368</v>
      </c>
      <c r="C213" s="63" t="s">
        <v>369</v>
      </c>
      <c r="D213" s="24" t="s">
        <v>311</v>
      </c>
      <c r="E213" s="33" t="n">
        <v>1</v>
      </c>
      <c r="F213" s="26" t="n">
        <v>13911.49</v>
      </c>
      <c r="G213" s="17" t="n">
        <f aca="false">ROUND((F213*(1+$G$15)),2)</f>
        <v>17383.8</v>
      </c>
      <c r="H213" s="24" t="n">
        <f aca="false">J213*0.6</f>
        <v>10430.28</v>
      </c>
      <c r="I213" s="24" t="n">
        <f aca="false">J213*0.4</f>
        <v>6953.52</v>
      </c>
      <c r="J213" s="65" t="n">
        <f aca="false">G213*E213</f>
        <v>17383.8</v>
      </c>
    </row>
    <row r="214" s="27" customFormat="true" ht="60" hidden="false" customHeight="false" outlineLevel="0" collapsed="false">
      <c r="A214" s="59" t="s">
        <v>370</v>
      </c>
      <c r="B214" s="15" t="s">
        <v>371</v>
      </c>
      <c r="C214" s="63" t="s">
        <v>372</v>
      </c>
      <c r="D214" s="24" t="s">
        <v>311</v>
      </c>
      <c r="E214" s="33" t="n">
        <v>1</v>
      </c>
      <c r="F214" s="26" t="n">
        <v>4230.53</v>
      </c>
      <c r="G214" s="17" t="n">
        <f aca="false">ROUND((F214*(1+$G$15)),2)</f>
        <v>5286.47</v>
      </c>
      <c r="H214" s="24" t="n">
        <f aca="false">J214*0.6</f>
        <v>3171.882</v>
      </c>
      <c r="I214" s="24" t="n">
        <f aca="false">J214*0.4</f>
        <v>2114.588</v>
      </c>
      <c r="J214" s="65" t="n">
        <f aca="false">G214*E214</f>
        <v>5286.47</v>
      </c>
    </row>
    <row r="215" customFormat="false" ht="15" hidden="false" customHeight="false" outlineLevel="0" collapsed="false">
      <c r="A215" s="20"/>
      <c r="B215" s="20"/>
      <c r="C215" s="20"/>
      <c r="D215" s="20"/>
      <c r="E215" s="20"/>
      <c r="F215" s="20"/>
      <c r="G215" s="20"/>
      <c r="H215" s="20"/>
      <c r="I215" s="21" t="s">
        <v>27</v>
      </c>
      <c r="J215" s="22" t="n">
        <f aca="false">SUM(J204:J214)</f>
        <v>59866.4</v>
      </c>
    </row>
    <row r="216" s="27" customFormat="true" ht="15" hidden="false" customHeight="false" outlineLevel="0" collapsed="false">
      <c r="A216" s="13" t="s">
        <v>373</v>
      </c>
      <c r="B216" s="13"/>
      <c r="C216" s="13"/>
      <c r="D216" s="13"/>
      <c r="E216" s="13"/>
      <c r="F216" s="13"/>
      <c r="G216" s="13"/>
      <c r="H216" s="13" t="n">
        <f aca="false">J216*0.6</f>
        <v>0</v>
      </c>
      <c r="I216" s="13" t="n">
        <f aca="false">J216*0.4</f>
        <v>0</v>
      </c>
      <c r="J216" s="13" t="n">
        <f aca="false">G216*E216</f>
        <v>0</v>
      </c>
    </row>
    <row r="217" s="27" customFormat="true" ht="84" hidden="false" customHeight="false" outlineLevel="0" collapsed="false">
      <c r="A217" s="88" t="n">
        <v>91789</v>
      </c>
      <c r="B217" s="15" t="s">
        <v>374</v>
      </c>
      <c r="C217" s="63" t="s">
        <v>375</v>
      </c>
      <c r="D217" s="24" t="s">
        <v>31</v>
      </c>
      <c r="E217" s="33" t="n">
        <v>12</v>
      </c>
      <c r="F217" s="26" t="n">
        <v>53.21</v>
      </c>
      <c r="G217" s="17" t="n">
        <f aca="false">ROUND((F217*(1+$G$15)),2)</f>
        <v>66.49</v>
      </c>
      <c r="H217" s="24" t="n">
        <f aca="false">J217*0.6</f>
        <v>478.728</v>
      </c>
      <c r="I217" s="24" t="n">
        <f aca="false">J217*0.4</f>
        <v>319.152</v>
      </c>
      <c r="J217" s="65" t="n">
        <f aca="false">G217*E217</f>
        <v>797.88</v>
      </c>
    </row>
    <row r="218" s="27" customFormat="true" ht="84" hidden="false" customHeight="false" outlineLevel="0" collapsed="false">
      <c r="A218" s="88" t="n">
        <v>91790</v>
      </c>
      <c r="B218" s="15" t="s">
        <v>376</v>
      </c>
      <c r="C218" s="63" t="s">
        <v>377</v>
      </c>
      <c r="D218" s="24" t="s">
        <v>31</v>
      </c>
      <c r="E218" s="33" t="n">
        <v>57</v>
      </c>
      <c r="F218" s="26" t="n">
        <v>79.82</v>
      </c>
      <c r="G218" s="17" t="n">
        <f aca="false">ROUND((F218*(1+$G$15)),2)</f>
        <v>99.74</v>
      </c>
      <c r="H218" s="24" t="n">
        <f aca="false">J218*0.6</f>
        <v>3411.108</v>
      </c>
      <c r="I218" s="24" t="n">
        <f aca="false">J218*0.4</f>
        <v>2274.072</v>
      </c>
      <c r="J218" s="65" t="n">
        <f aca="false">G218*E218</f>
        <v>5685.18</v>
      </c>
    </row>
    <row r="219" s="27" customFormat="true" ht="72" hidden="false" customHeight="false" outlineLevel="0" collapsed="false">
      <c r="A219" s="88" t="n">
        <v>91791</v>
      </c>
      <c r="B219" s="15" t="s">
        <v>378</v>
      </c>
      <c r="C219" s="63" t="s">
        <v>379</v>
      </c>
      <c r="D219" s="24" t="s">
        <v>31</v>
      </c>
      <c r="E219" s="33" t="n">
        <v>27</v>
      </c>
      <c r="F219" s="26" t="n">
        <v>112.55</v>
      </c>
      <c r="G219" s="17" t="n">
        <f aca="false">ROUND((F219*(1+$G$15)),2)</f>
        <v>140.64</v>
      </c>
      <c r="H219" s="24" t="n">
        <f aca="false">J219*0.6</f>
        <v>2278.368</v>
      </c>
      <c r="I219" s="24" t="n">
        <f aca="false">J219*0.4</f>
        <v>1518.912</v>
      </c>
      <c r="J219" s="65" t="n">
        <f aca="false">G219*E219</f>
        <v>3797.28</v>
      </c>
    </row>
    <row r="220" s="27" customFormat="true" ht="48" hidden="false" customHeight="false" outlineLevel="0" collapsed="false">
      <c r="A220" s="59" t="s">
        <v>380</v>
      </c>
      <c r="B220" s="15" t="s">
        <v>381</v>
      </c>
      <c r="C220" s="63" t="s">
        <v>382</v>
      </c>
      <c r="D220" s="24" t="s">
        <v>31</v>
      </c>
      <c r="E220" s="33" t="n">
        <v>16</v>
      </c>
      <c r="F220" s="26" t="n">
        <v>529</v>
      </c>
      <c r="G220" s="17" t="n">
        <f aca="false">ROUND((F220*(1+$G$15)),2)</f>
        <v>661.04</v>
      </c>
      <c r="H220" s="24" t="n">
        <f aca="false">J220*0.6</f>
        <v>6345.984</v>
      </c>
      <c r="I220" s="24" t="n">
        <f aca="false">J220*0.4</f>
        <v>4230.656</v>
      </c>
      <c r="J220" s="65" t="n">
        <f aca="false">G220*E220</f>
        <v>10576.64</v>
      </c>
    </row>
    <row r="221" s="27" customFormat="true" ht="60" hidden="false" customHeight="false" outlineLevel="0" collapsed="false">
      <c r="A221" s="88" t="n">
        <v>95567</v>
      </c>
      <c r="B221" s="15" t="s">
        <v>383</v>
      </c>
      <c r="C221" s="63" t="s">
        <v>384</v>
      </c>
      <c r="D221" s="24" t="s">
        <v>31</v>
      </c>
      <c r="E221" s="33" t="n">
        <v>90</v>
      </c>
      <c r="F221" s="26" t="n">
        <v>76.84</v>
      </c>
      <c r="G221" s="17" t="n">
        <f aca="false">ROUND((F221*(1+$G$15)),2)</f>
        <v>96.02</v>
      </c>
      <c r="H221" s="24" t="n">
        <f aca="false">J221*0.6</f>
        <v>5185.08</v>
      </c>
      <c r="I221" s="24" t="n">
        <f aca="false">J221*0.4</f>
        <v>3456.72</v>
      </c>
      <c r="J221" s="65" t="n">
        <f aca="false">G221*E221</f>
        <v>8641.8</v>
      </c>
    </row>
    <row r="222" s="27" customFormat="true" ht="36" hidden="false" customHeight="false" outlineLevel="0" collapsed="false">
      <c r="A222" s="88" t="s">
        <v>385</v>
      </c>
      <c r="B222" s="15" t="s">
        <v>386</v>
      </c>
      <c r="C222" s="23" t="s">
        <v>387</v>
      </c>
      <c r="D222" s="24" t="s">
        <v>31</v>
      </c>
      <c r="E222" s="33" t="n">
        <v>80</v>
      </c>
      <c r="F222" s="26" t="n">
        <v>29.18</v>
      </c>
      <c r="G222" s="17" t="n">
        <f aca="false">ROUND((F222*(1+$G$15)),2)</f>
        <v>36.46</v>
      </c>
      <c r="H222" s="24" t="n">
        <f aca="false">J222*0.6</f>
        <v>1750.08</v>
      </c>
      <c r="I222" s="24" t="n">
        <f aca="false">J222*0.4</f>
        <v>1166.72</v>
      </c>
      <c r="J222" s="65" t="n">
        <f aca="false">G222*E222</f>
        <v>2916.8</v>
      </c>
    </row>
    <row r="223" customFormat="false" ht="72" hidden="false" customHeight="false" outlineLevel="0" collapsed="false">
      <c r="A223" s="88" t="n">
        <v>92808</v>
      </c>
      <c r="B223" s="15" t="s">
        <v>388</v>
      </c>
      <c r="C223" s="63" t="s">
        <v>389</v>
      </c>
      <c r="D223" s="24" t="s">
        <v>31</v>
      </c>
      <c r="E223" s="33" t="n">
        <v>80</v>
      </c>
      <c r="F223" s="26" t="n">
        <v>36.45</v>
      </c>
      <c r="G223" s="17" t="n">
        <f aca="false">ROUND((F223*(1+$G$15)),2)</f>
        <v>45.55</v>
      </c>
      <c r="H223" s="24" t="n">
        <f aca="false">J223*0.6</f>
        <v>2186.4</v>
      </c>
      <c r="I223" s="24" t="n">
        <f aca="false">J223*0.4</f>
        <v>1457.6</v>
      </c>
      <c r="J223" s="65" t="n">
        <f aca="false">G223*E223</f>
        <v>3644</v>
      </c>
    </row>
    <row r="224" customFormat="false" ht="15" hidden="false" customHeight="false" outlineLevel="0" collapsed="false">
      <c r="A224" s="20"/>
      <c r="B224" s="20"/>
      <c r="C224" s="20"/>
      <c r="D224" s="20"/>
      <c r="E224" s="20"/>
      <c r="F224" s="20"/>
      <c r="G224" s="20"/>
      <c r="H224" s="20"/>
      <c r="I224" s="21" t="s">
        <v>27</v>
      </c>
      <c r="J224" s="22" t="n">
        <f aca="false">SUM(J217:J223)</f>
        <v>36059.58</v>
      </c>
    </row>
    <row r="225" customFormat="false" ht="15" hidden="false" customHeight="false" outlineLevel="0" collapsed="false">
      <c r="A225" s="90" t="s">
        <v>390</v>
      </c>
      <c r="B225" s="90"/>
      <c r="C225" s="90"/>
      <c r="D225" s="90"/>
      <c r="E225" s="90"/>
      <c r="F225" s="90"/>
      <c r="G225" s="90"/>
      <c r="H225" s="90"/>
      <c r="I225" s="90"/>
      <c r="J225" s="90"/>
    </row>
    <row r="226" customFormat="false" ht="72" hidden="false" customHeight="false" outlineLevel="0" collapsed="false">
      <c r="A226" s="88" t="n">
        <v>91794</v>
      </c>
      <c r="B226" s="15" t="s">
        <v>391</v>
      </c>
      <c r="C226" s="63" t="s">
        <v>392</v>
      </c>
      <c r="D226" s="24" t="s">
        <v>31</v>
      </c>
      <c r="E226" s="33" t="n">
        <v>33</v>
      </c>
      <c r="F226" s="26" t="n">
        <v>43.87</v>
      </c>
      <c r="G226" s="17" t="n">
        <f aca="false">ROUND((F226*(1+$G$15)),2)</f>
        <v>54.82</v>
      </c>
      <c r="H226" s="24" t="n">
        <f aca="false">J226*0.6</f>
        <v>1085.436</v>
      </c>
      <c r="I226" s="24" t="n">
        <f aca="false">J226*0.4</f>
        <v>723.624</v>
      </c>
      <c r="J226" s="65" t="n">
        <f aca="false">G226*E226</f>
        <v>1809.06</v>
      </c>
    </row>
    <row r="227" customFormat="false" ht="48" hidden="false" customHeight="false" outlineLevel="0" collapsed="false">
      <c r="A227" s="59" t="s">
        <v>393</v>
      </c>
      <c r="B227" s="15" t="s">
        <v>394</v>
      </c>
      <c r="C227" s="63" t="s">
        <v>395</v>
      </c>
      <c r="D227" s="24" t="s">
        <v>311</v>
      </c>
      <c r="E227" s="33" t="n">
        <v>1</v>
      </c>
      <c r="F227" s="26" t="n">
        <v>183.73</v>
      </c>
      <c r="G227" s="17" t="n">
        <f aca="false">ROUND((F227*(1+$G$15)),2)</f>
        <v>229.59</v>
      </c>
      <c r="H227" s="24" t="n">
        <f aca="false">J227*0.6</f>
        <v>137.754</v>
      </c>
      <c r="I227" s="24" t="n">
        <f aca="false">J227*0.4</f>
        <v>91.836</v>
      </c>
      <c r="J227" s="65" t="n">
        <f aca="false">G227*E227</f>
        <v>229.59</v>
      </c>
    </row>
    <row r="228" customFormat="false" ht="48" hidden="false" customHeight="false" outlineLevel="0" collapsed="false">
      <c r="A228" s="59" t="s">
        <v>396</v>
      </c>
      <c r="B228" s="15" t="s">
        <v>397</v>
      </c>
      <c r="C228" s="63" t="s">
        <v>398</v>
      </c>
      <c r="D228" s="24" t="s">
        <v>311</v>
      </c>
      <c r="E228" s="33" t="n">
        <v>14</v>
      </c>
      <c r="F228" s="26" t="n">
        <v>100.53</v>
      </c>
      <c r="G228" s="17" t="n">
        <f aca="false">ROUND((F228*(1+$G$15)),2)</f>
        <v>125.62</v>
      </c>
      <c r="H228" s="24" t="n">
        <f aca="false">J228*0.6</f>
        <v>1055.208</v>
      </c>
      <c r="I228" s="24" t="n">
        <f aca="false">J228*0.4</f>
        <v>703.472</v>
      </c>
      <c r="J228" s="65" t="n">
        <f aca="false">G228*E228</f>
        <v>1758.68</v>
      </c>
    </row>
    <row r="229" customFormat="false" ht="72" hidden="false" customHeight="false" outlineLevel="0" collapsed="false">
      <c r="A229" s="59" t="s">
        <v>399</v>
      </c>
      <c r="B229" s="15" t="s">
        <v>400</v>
      </c>
      <c r="C229" s="63" t="s">
        <v>401</v>
      </c>
      <c r="D229" s="24" t="s">
        <v>31</v>
      </c>
      <c r="E229" s="33" t="n">
        <v>103</v>
      </c>
      <c r="F229" s="26" t="n">
        <v>30.86</v>
      </c>
      <c r="G229" s="17" t="n">
        <f aca="false">ROUND((F229*(1+$G$15)),2)</f>
        <v>38.56</v>
      </c>
      <c r="H229" s="24" t="n">
        <f aca="false">J229*0.6</f>
        <v>2383.008</v>
      </c>
      <c r="I229" s="24" t="n">
        <f aca="false">J229*0.4</f>
        <v>1588.672</v>
      </c>
      <c r="J229" s="65" t="n">
        <f aca="false">G229*E229</f>
        <v>3971.68</v>
      </c>
    </row>
    <row r="230" customFormat="false" ht="60" hidden="false" customHeight="false" outlineLevel="0" collapsed="false">
      <c r="A230" s="59" t="s">
        <v>402</v>
      </c>
      <c r="B230" s="15" t="s">
        <v>403</v>
      </c>
      <c r="C230" s="63" t="s">
        <v>404</v>
      </c>
      <c r="D230" s="24" t="s">
        <v>31</v>
      </c>
      <c r="E230" s="33" t="n">
        <v>5</v>
      </c>
      <c r="F230" s="26" t="n">
        <v>37.53</v>
      </c>
      <c r="G230" s="17" t="n">
        <f aca="false">ROUND((F230*(1+$G$15)),2)</f>
        <v>46.9</v>
      </c>
      <c r="H230" s="24" t="n">
        <f aca="false">J230*0.6</f>
        <v>140.7</v>
      </c>
      <c r="I230" s="24" t="n">
        <f aca="false">J230*0.4</f>
        <v>93.8</v>
      </c>
      <c r="J230" s="65" t="n">
        <f aca="false">G230*E230</f>
        <v>234.5</v>
      </c>
    </row>
    <row r="231" customFormat="false" ht="72" hidden="false" customHeight="false" outlineLevel="0" collapsed="false">
      <c r="A231" s="59" t="s">
        <v>405</v>
      </c>
      <c r="B231" s="15" t="s">
        <v>406</v>
      </c>
      <c r="C231" s="63" t="s">
        <v>407</v>
      </c>
      <c r="D231" s="24" t="s">
        <v>408</v>
      </c>
      <c r="E231" s="33" t="n">
        <v>70</v>
      </c>
      <c r="F231" s="26" t="n">
        <v>39.64</v>
      </c>
      <c r="G231" s="17" t="n">
        <f aca="false">ROUND((F231*(1+$G$15)),2)</f>
        <v>49.53</v>
      </c>
      <c r="H231" s="24" t="n">
        <f aca="false">J231*0.6</f>
        <v>2080.26</v>
      </c>
      <c r="I231" s="24" t="n">
        <f aca="false">J231*0.4</f>
        <v>1386.84</v>
      </c>
      <c r="J231" s="65" t="n">
        <f aca="false">G231*E231</f>
        <v>3467.1</v>
      </c>
    </row>
    <row r="232" customFormat="false" ht="72" hidden="false" customHeight="false" outlineLevel="0" collapsed="false">
      <c r="A232" s="59" t="s">
        <v>409</v>
      </c>
      <c r="B232" s="15" t="s">
        <v>410</v>
      </c>
      <c r="C232" s="63" t="s">
        <v>411</v>
      </c>
      <c r="D232" s="24" t="s">
        <v>31</v>
      </c>
      <c r="E232" s="33" t="n">
        <v>12</v>
      </c>
      <c r="F232" s="26" t="n">
        <v>39.82</v>
      </c>
      <c r="G232" s="17" t="n">
        <f aca="false">ROUND((F232*(1+$G$15)),2)</f>
        <v>49.76</v>
      </c>
      <c r="H232" s="24" t="n">
        <f aca="false">J232*0.6</f>
        <v>358.272</v>
      </c>
      <c r="I232" s="24" t="n">
        <f aca="false">J232*0.4</f>
        <v>238.848</v>
      </c>
      <c r="J232" s="65" t="n">
        <f aca="false">G232*E232</f>
        <v>597.12</v>
      </c>
    </row>
    <row r="233" customFormat="false" ht="36" hidden="false" customHeight="false" outlineLevel="0" collapsed="false">
      <c r="A233" s="59" t="s">
        <v>412</v>
      </c>
      <c r="B233" s="15" t="s">
        <v>413</v>
      </c>
      <c r="C233" s="63" t="s">
        <v>414</v>
      </c>
      <c r="D233" s="24" t="s">
        <v>31</v>
      </c>
      <c r="E233" s="33" t="n">
        <v>68</v>
      </c>
      <c r="F233" s="26" t="n">
        <v>10.88</v>
      </c>
      <c r="G233" s="17" t="n">
        <f aca="false">ROUND((F233*(1+$G$15)),2)</f>
        <v>13.6</v>
      </c>
      <c r="H233" s="24" t="n">
        <f aca="false">J233*0.6</f>
        <v>554.88</v>
      </c>
      <c r="I233" s="24" t="n">
        <f aca="false">J233*0.4</f>
        <v>369.92</v>
      </c>
      <c r="J233" s="65" t="n">
        <f aca="false">G233*E233</f>
        <v>924.8</v>
      </c>
    </row>
    <row r="234" customFormat="false" ht="36" hidden="false" customHeight="false" outlineLevel="0" collapsed="false">
      <c r="A234" s="59" t="s">
        <v>415</v>
      </c>
      <c r="B234" s="15" t="s">
        <v>416</v>
      </c>
      <c r="C234" s="63" t="s">
        <v>417</v>
      </c>
      <c r="D234" s="24" t="s">
        <v>31</v>
      </c>
      <c r="E234" s="33" t="n">
        <v>20</v>
      </c>
      <c r="F234" s="26" t="n">
        <v>24.87</v>
      </c>
      <c r="G234" s="17" t="n">
        <f aca="false">ROUND((F234*(1+$G$15)),2)</f>
        <v>31.08</v>
      </c>
      <c r="H234" s="24" t="n">
        <f aca="false">J234*0.6</f>
        <v>372.96</v>
      </c>
      <c r="I234" s="24" t="n">
        <f aca="false">J234*0.4</f>
        <v>248.64</v>
      </c>
      <c r="J234" s="65" t="n">
        <f aca="false">G234*E234</f>
        <v>621.6</v>
      </c>
    </row>
    <row r="235" s="27" customFormat="true" ht="24" hidden="false" customHeight="false" outlineLevel="0" collapsed="false">
      <c r="A235" s="59" t="s">
        <v>418</v>
      </c>
      <c r="B235" s="15" t="s">
        <v>419</v>
      </c>
      <c r="C235" s="9" t="s">
        <v>420</v>
      </c>
      <c r="D235" s="24" t="s">
        <v>421</v>
      </c>
      <c r="E235" s="33" t="n">
        <v>1</v>
      </c>
      <c r="F235" s="62" t="n">
        <v>446.28</v>
      </c>
      <c r="G235" s="17" t="n">
        <f aca="false">ROUND((F235*(1+$G$15)),2)</f>
        <v>557.67</v>
      </c>
      <c r="H235" s="24" t="n">
        <f aca="false">J235*0.6</f>
        <v>334.602</v>
      </c>
      <c r="I235" s="24" t="n">
        <f aca="false">J235*0.4</f>
        <v>223.068</v>
      </c>
      <c r="J235" s="65" t="n">
        <f aca="false">G235*E235</f>
        <v>557.67</v>
      </c>
    </row>
    <row r="236" s="27" customFormat="true" ht="24" hidden="false" customHeight="false" outlineLevel="0" collapsed="false">
      <c r="A236" s="59" t="s">
        <v>422</v>
      </c>
      <c r="B236" s="15" t="s">
        <v>423</v>
      </c>
      <c r="C236" s="9" t="s">
        <v>424</v>
      </c>
      <c r="D236" s="24" t="s">
        <v>154</v>
      </c>
      <c r="E236" s="33" t="n">
        <v>1</v>
      </c>
      <c r="F236" s="62" t="n">
        <v>324.72</v>
      </c>
      <c r="G236" s="17" t="n">
        <f aca="false">ROUND((F236*(1+$G$15)),2)</f>
        <v>405.77</v>
      </c>
      <c r="H236" s="24" t="n">
        <f aca="false">J236*0.6</f>
        <v>243.462</v>
      </c>
      <c r="I236" s="24" t="n">
        <f aca="false">J236*0.4</f>
        <v>162.308</v>
      </c>
      <c r="J236" s="65" t="n">
        <f aca="false">G236*E236</f>
        <v>405.77</v>
      </c>
    </row>
    <row r="237" s="27" customFormat="true" ht="24" hidden="false" customHeight="false" outlineLevel="0" collapsed="false">
      <c r="A237" s="59" t="s">
        <v>212</v>
      </c>
      <c r="B237" s="15" t="n">
        <v>17.12</v>
      </c>
      <c r="C237" s="9" t="s">
        <v>425</v>
      </c>
      <c r="D237" s="24" t="s">
        <v>154</v>
      </c>
      <c r="E237" s="33" t="n">
        <v>2</v>
      </c>
      <c r="F237" s="62" t="n">
        <v>320</v>
      </c>
      <c r="G237" s="17" t="n">
        <f aca="false">ROUND((F237*(1+$G$15)),2)</f>
        <v>399.87</v>
      </c>
      <c r="H237" s="24" t="n">
        <f aca="false">J237*0.6</f>
        <v>479.844</v>
      </c>
      <c r="I237" s="24" t="n">
        <f aca="false">J237*0.4</f>
        <v>319.896</v>
      </c>
      <c r="J237" s="65" t="n">
        <f aca="false">G237*E237</f>
        <v>799.74</v>
      </c>
    </row>
    <row r="238" customFormat="false" ht="15" hidden="false" customHeight="false" outlineLevel="0" collapsed="false">
      <c r="A238" s="20"/>
      <c r="B238" s="20"/>
      <c r="C238" s="20"/>
      <c r="D238" s="20"/>
      <c r="E238" s="20"/>
      <c r="F238" s="20"/>
      <c r="G238" s="20"/>
      <c r="H238" s="20"/>
      <c r="I238" s="21" t="s">
        <v>27</v>
      </c>
      <c r="J238" s="22" t="n">
        <f aca="false">SUM(J226:J237)</f>
        <v>15377.31</v>
      </c>
    </row>
    <row r="239" customFormat="false" ht="15" hidden="false" customHeight="false" outlineLevel="0" collapsed="false">
      <c r="A239" s="13" t="s">
        <v>426</v>
      </c>
      <c r="B239" s="13"/>
      <c r="C239" s="13"/>
      <c r="D239" s="13"/>
      <c r="E239" s="13"/>
      <c r="F239" s="13"/>
      <c r="G239" s="13"/>
      <c r="H239" s="13"/>
      <c r="I239" s="13"/>
      <c r="J239" s="13"/>
    </row>
    <row r="240" customFormat="false" ht="24" hidden="false" customHeight="false" outlineLevel="0" collapsed="false">
      <c r="A240" s="66" t="s">
        <v>427</v>
      </c>
      <c r="B240" s="69" t="s">
        <v>428</v>
      </c>
      <c r="C240" s="74" t="s">
        <v>429</v>
      </c>
      <c r="D240" s="70" t="s">
        <v>154</v>
      </c>
      <c r="E240" s="91" t="n">
        <v>120</v>
      </c>
      <c r="F240" s="62" t="n">
        <v>10.39</v>
      </c>
      <c r="G240" s="17" t="n">
        <f aca="false">ROUND((F240*(1+$G$15)),2)</f>
        <v>12.98</v>
      </c>
      <c r="H240" s="91" t="n">
        <f aca="false">G240*0.75</f>
        <v>9.735</v>
      </c>
      <c r="I240" s="91" t="n">
        <f aca="false">G240-H240</f>
        <v>3.245</v>
      </c>
      <c r="J240" s="92" t="n">
        <f aca="false">G240*E240</f>
        <v>1557.6</v>
      </c>
    </row>
    <row r="241" customFormat="false" ht="24" hidden="false" customHeight="false" outlineLevel="0" collapsed="false">
      <c r="A241" s="66" t="s">
        <v>430</v>
      </c>
      <c r="B241" s="69" t="s">
        <v>431</v>
      </c>
      <c r="C241" s="74" t="s">
        <v>432</v>
      </c>
      <c r="D241" s="70" t="s">
        <v>154</v>
      </c>
      <c r="E241" s="91" t="n">
        <v>1</v>
      </c>
      <c r="F241" s="62" t="n">
        <v>29.37</v>
      </c>
      <c r="G241" s="17" t="n">
        <f aca="false">ROUND((F241*(1+$G$15)),2)</f>
        <v>36.7</v>
      </c>
      <c r="H241" s="91" t="n">
        <f aca="false">G241*0.75</f>
        <v>27.525</v>
      </c>
      <c r="I241" s="91" t="n">
        <f aca="false">G241-H241</f>
        <v>9.175</v>
      </c>
      <c r="J241" s="92" t="n">
        <f aca="false">G241*E241</f>
        <v>36.7</v>
      </c>
    </row>
    <row r="242" customFormat="false" ht="60" hidden="false" customHeight="false" outlineLevel="0" collapsed="false">
      <c r="A242" s="66" t="s">
        <v>433</v>
      </c>
      <c r="B242" s="69" t="s">
        <v>434</v>
      </c>
      <c r="C242" s="74" t="s">
        <v>435</v>
      </c>
      <c r="D242" s="70" t="s">
        <v>154</v>
      </c>
      <c r="E242" s="91" t="n">
        <v>1</v>
      </c>
      <c r="F242" s="62" t="n">
        <v>1272.81</v>
      </c>
      <c r="G242" s="17" t="n">
        <f aca="false">ROUND((F242*(1+$G$15)),2)</f>
        <v>1590.5</v>
      </c>
      <c r="H242" s="91" t="n">
        <f aca="false">G242*0.75</f>
        <v>1192.875</v>
      </c>
      <c r="I242" s="91" t="n">
        <f aca="false">G242-H242</f>
        <v>397.625</v>
      </c>
      <c r="J242" s="92" t="n">
        <f aca="false">G242*E242</f>
        <v>1590.5</v>
      </c>
    </row>
    <row r="243" customFormat="false" ht="36" hidden="false" customHeight="false" outlineLevel="0" collapsed="false">
      <c r="A243" s="66" t="s">
        <v>436</v>
      </c>
      <c r="B243" s="69" t="s">
        <v>437</v>
      </c>
      <c r="C243" s="74" t="s">
        <v>438</v>
      </c>
      <c r="D243" s="70" t="s">
        <v>154</v>
      </c>
      <c r="E243" s="91" t="n">
        <v>100</v>
      </c>
      <c r="F243" s="62" t="n">
        <v>8.94</v>
      </c>
      <c r="G243" s="17" t="n">
        <f aca="false">ROUND((F243*(1+$G$15)),2)</f>
        <v>11.17</v>
      </c>
      <c r="H243" s="91" t="n">
        <f aca="false">G243*0.75</f>
        <v>8.3775</v>
      </c>
      <c r="I243" s="91" t="n">
        <f aca="false">G243-H243</f>
        <v>2.7925</v>
      </c>
      <c r="J243" s="92" t="n">
        <f aca="false">G243*E243</f>
        <v>1117</v>
      </c>
    </row>
    <row r="244" customFormat="false" ht="48" hidden="false" customHeight="false" outlineLevel="0" collapsed="false">
      <c r="A244" s="66" t="s">
        <v>439</v>
      </c>
      <c r="B244" s="69" t="s">
        <v>440</v>
      </c>
      <c r="C244" s="74" t="s">
        <v>441</v>
      </c>
      <c r="D244" s="70" t="s">
        <v>154</v>
      </c>
      <c r="E244" s="91" t="n">
        <v>1</v>
      </c>
      <c r="F244" s="62" t="n">
        <v>22.46</v>
      </c>
      <c r="G244" s="17" t="n">
        <f aca="false">ROUND((F244*(1+$G$15)),2)</f>
        <v>28.07</v>
      </c>
      <c r="H244" s="91" t="n">
        <f aca="false">G244*0.75</f>
        <v>21.0525</v>
      </c>
      <c r="I244" s="91" t="n">
        <f aca="false">G244-H244</f>
        <v>7.0175</v>
      </c>
      <c r="J244" s="92" t="n">
        <f aca="false">G244*E244</f>
        <v>28.07</v>
      </c>
    </row>
    <row r="245" customFormat="false" ht="15" hidden="false" customHeight="false" outlineLevel="0" collapsed="false">
      <c r="A245" s="66" t="s">
        <v>442</v>
      </c>
      <c r="B245" s="69" t="s">
        <v>443</v>
      </c>
      <c r="C245" s="70" t="s">
        <v>444</v>
      </c>
      <c r="D245" s="70" t="s">
        <v>154</v>
      </c>
      <c r="E245" s="91" t="n">
        <v>9</v>
      </c>
      <c r="F245" s="62" t="n">
        <v>13.38</v>
      </c>
      <c r="G245" s="17" t="n">
        <f aca="false">ROUND((F245*(1+$G$15)),2)</f>
        <v>16.72</v>
      </c>
      <c r="H245" s="91" t="n">
        <f aca="false">G245*0.75</f>
        <v>12.54</v>
      </c>
      <c r="I245" s="91" t="n">
        <f aca="false">G245-H245</f>
        <v>4.18</v>
      </c>
      <c r="J245" s="92" t="n">
        <f aca="false">G245*E245</f>
        <v>150.48</v>
      </c>
    </row>
    <row r="246" customFormat="false" ht="15" hidden="false" customHeight="false" outlineLevel="0" collapsed="false">
      <c r="A246" s="66" t="s">
        <v>445</v>
      </c>
      <c r="B246" s="69" t="s">
        <v>446</v>
      </c>
      <c r="C246" s="70" t="s">
        <v>447</v>
      </c>
      <c r="D246" s="70" t="s">
        <v>154</v>
      </c>
      <c r="E246" s="91" t="n">
        <v>6</v>
      </c>
      <c r="F246" s="62" t="n">
        <v>11.83</v>
      </c>
      <c r="G246" s="17" t="n">
        <f aca="false">ROUND((F246*(1+$G$15)),2)</f>
        <v>14.78</v>
      </c>
      <c r="H246" s="91" t="n">
        <f aca="false">G246*0.75</f>
        <v>11.085</v>
      </c>
      <c r="I246" s="91" t="n">
        <f aca="false">G246-H246</f>
        <v>3.695</v>
      </c>
      <c r="J246" s="92" t="n">
        <f aca="false">G246*E246</f>
        <v>88.68</v>
      </c>
    </row>
    <row r="247" customFormat="false" ht="15" hidden="false" customHeight="false" outlineLevel="0" collapsed="false">
      <c r="A247" s="66" t="s">
        <v>448</v>
      </c>
      <c r="B247" s="69" t="s">
        <v>449</v>
      </c>
      <c r="C247" s="70" t="s">
        <v>450</v>
      </c>
      <c r="D247" s="70" t="s">
        <v>154</v>
      </c>
      <c r="E247" s="91" t="n">
        <v>19</v>
      </c>
      <c r="F247" s="62" t="n">
        <v>14.63</v>
      </c>
      <c r="G247" s="17" t="n">
        <f aca="false">ROUND((F247*(1+$G$15)),2)</f>
        <v>18.28</v>
      </c>
      <c r="H247" s="91" t="n">
        <f aca="false">G247*0.75</f>
        <v>13.71</v>
      </c>
      <c r="I247" s="91" t="n">
        <f aca="false">G247-H247</f>
        <v>4.57</v>
      </c>
      <c r="J247" s="92" t="n">
        <f aca="false">G247*E247</f>
        <v>347.32</v>
      </c>
    </row>
    <row r="248" customFormat="false" ht="36" hidden="false" customHeight="false" outlineLevel="0" collapsed="false">
      <c r="A248" s="66" t="s">
        <v>451</v>
      </c>
      <c r="B248" s="69" t="s">
        <v>452</v>
      </c>
      <c r="C248" s="74" t="s">
        <v>453</v>
      </c>
      <c r="D248" s="70" t="s">
        <v>154</v>
      </c>
      <c r="E248" s="91" t="n">
        <v>7</v>
      </c>
      <c r="F248" s="62" t="n">
        <v>61.93</v>
      </c>
      <c r="G248" s="17" t="n">
        <f aca="false">ROUND((F248*(1+$G$15)),2)</f>
        <v>77.39</v>
      </c>
      <c r="H248" s="91" t="n">
        <f aca="false">G248*0.75</f>
        <v>58.0425</v>
      </c>
      <c r="I248" s="91" t="n">
        <f aca="false">G248-H248</f>
        <v>19.3475</v>
      </c>
      <c r="J248" s="92" t="n">
        <f aca="false">G248*E248</f>
        <v>541.73</v>
      </c>
    </row>
    <row r="249" customFormat="false" ht="48" hidden="false" customHeight="false" outlineLevel="0" collapsed="false">
      <c r="A249" s="66" t="s">
        <v>454</v>
      </c>
      <c r="B249" s="69" t="s">
        <v>455</v>
      </c>
      <c r="C249" s="74" t="s">
        <v>456</v>
      </c>
      <c r="D249" s="70" t="s">
        <v>31</v>
      </c>
      <c r="E249" s="91" t="n">
        <v>1250</v>
      </c>
      <c r="F249" s="62" t="n">
        <v>5.29</v>
      </c>
      <c r="G249" s="17" t="n">
        <f aca="false">ROUND((F249*(1+$G$15)),2)</f>
        <v>6.61</v>
      </c>
      <c r="H249" s="91" t="n">
        <f aca="false">G249*0.75</f>
        <v>4.9575</v>
      </c>
      <c r="I249" s="91" t="n">
        <f aca="false">G249-H249</f>
        <v>1.6525</v>
      </c>
      <c r="J249" s="92" t="n">
        <f aca="false">G249*E249</f>
        <v>8262.5</v>
      </c>
    </row>
    <row r="250" customFormat="false" ht="48" hidden="false" customHeight="false" outlineLevel="0" collapsed="false">
      <c r="A250" s="66" t="s">
        <v>454</v>
      </c>
      <c r="B250" s="69" t="s">
        <v>457</v>
      </c>
      <c r="C250" s="74" t="s">
        <v>456</v>
      </c>
      <c r="D250" s="70" t="s">
        <v>31</v>
      </c>
      <c r="E250" s="91" t="n">
        <v>750</v>
      </c>
      <c r="F250" s="62" t="n">
        <v>5.29</v>
      </c>
      <c r="G250" s="17" t="n">
        <f aca="false">ROUND((F250*(1+$G$15)),2)</f>
        <v>6.61</v>
      </c>
      <c r="H250" s="91" t="n">
        <f aca="false">G250*0.75</f>
        <v>4.9575</v>
      </c>
      <c r="I250" s="91" t="n">
        <f aca="false">G250-H250</f>
        <v>1.6525</v>
      </c>
      <c r="J250" s="92" t="n">
        <f aca="false">G250*E250</f>
        <v>4957.5</v>
      </c>
    </row>
    <row r="251" customFormat="false" ht="48" hidden="false" customHeight="false" outlineLevel="0" collapsed="false">
      <c r="A251" s="66" t="s">
        <v>458</v>
      </c>
      <c r="B251" s="69" t="s">
        <v>459</v>
      </c>
      <c r="C251" s="74" t="s">
        <v>460</v>
      </c>
      <c r="D251" s="70" t="s">
        <v>31</v>
      </c>
      <c r="E251" s="91" t="n">
        <v>500</v>
      </c>
      <c r="F251" s="62" t="n">
        <v>7.39</v>
      </c>
      <c r="G251" s="17" t="n">
        <f aca="false">ROUND((F251*(1+$G$15)),2)</f>
        <v>9.23</v>
      </c>
      <c r="H251" s="91" t="n">
        <f aca="false">G251*0.75</f>
        <v>6.9225</v>
      </c>
      <c r="I251" s="91" t="n">
        <f aca="false">G251-H251</f>
        <v>2.3075</v>
      </c>
      <c r="J251" s="92" t="n">
        <f aca="false">G251*E251</f>
        <v>4615</v>
      </c>
    </row>
    <row r="252" customFormat="false" ht="36" hidden="false" customHeight="false" outlineLevel="0" collapsed="false">
      <c r="A252" s="66" t="s">
        <v>461</v>
      </c>
      <c r="B252" s="69" t="s">
        <v>462</v>
      </c>
      <c r="C252" s="74" t="s">
        <v>463</v>
      </c>
      <c r="D252" s="70" t="s">
        <v>31</v>
      </c>
      <c r="E252" s="91" t="n">
        <v>300</v>
      </c>
      <c r="F252" s="62" t="n">
        <v>13.11</v>
      </c>
      <c r="G252" s="17" t="n">
        <f aca="false">ROUND((F252*(1+$G$15)),2)</f>
        <v>16.38</v>
      </c>
      <c r="H252" s="91" t="n">
        <f aca="false">G252*0.75</f>
        <v>12.285</v>
      </c>
      <c r="I252" s="91" t="n">
        <f aca="false">G252-H252</f>
        <v>4.095</v>
      </c>
      <c r="J252" s="92" t="n">
        <f aca="false">G252*E252</f>
        <v>4914</v>
      </c>
    </row>
    <row r="253" customFormat="false" ht="24" hidden="false" customHeight="false" outlineLevel="0" collapsed="false">
      <c r="A253" s="66" t="s">
        <v>464</v>
      </c>
      <c r="B253" s="69" t="s">
        <v>465</v>
      </c>
      <c r="C253" s="74" t="s">
        <v>466</v>
      </c>
      <c r="D253" s="70" t="s">
        <v>31</v>
      </c>
      <c r="E253" s="91" t="n">
        <v>450</v>
      </c>
      <c r="F253" s="62" t="n">
        <v>5.56</v>
      </c>
      <c r="G253" s="17" t="n">
        <f aca="false">ROUND((F253*(1+$G$15)),2)</f>
        <v>6.95</v>
      </c>
      <c r="H253" s="91" t="n">
        <f aca="false">G253*0.75</f>
        <v>5.2125</v>
      </c>
      <c r="I253" s="91" t="n">
        <f aca="false">G253-H253</f>
        <v>1.7375</v>
      </c>
      <c r="J253" s="92" t="n">
        <f aca="false">G253*E253</f>
        <v>3127.5</v>
      </c>
    </row>
    <row r="254" customFormat="false" ht="24" hidden="false" customHeight="false" outlineLevel="0" collapsed="false">
      <c r="A254" s="66" t="s">
        <v>467</v>
      </c>
      <c r="B254" s="69" t="s">
        <v>468</v>
      </c>
      <c r="C254" s="74" t="s">
        <v>469</v>
      </c>
      <c r="D254" s="70" t="s">
        <v>154</v>
      </c>
      <c r="E254" s="91" t="n">
        <v>210</v>
      </c>
      <c r="F254" s="62" t="n">
        <v>3.49</v>
      </c>
      <c r="G254" s="17" t="n">
        <f aca="false">ROUND((F254*(1+$G$15)),2)</f>
        <v>4.36</v>
      </c>
      <c r="H254" s="91" t="n">
        <f aca="false">G254*0.75</f>
        <v>3.27</v>
      </c>
      <c r="I254" s="91" t="n">
        <f aca="false">G254-H254</f>
        <v>1.09</v>
      </c>
      <c r="J254" s="92" t="n">
        <f aca="false">G254*E254</f>
        <v>915.6</v>
      </c>
    </row>
    <row r="255" customFormat="false" ht="48" hidden="false" customHeight="false" outlineLevel="0" collapsed="false">
      <c r="A255" s="66" t="s">
        <v>470</v>
      </c>
      <c r="B255" s="69" t="s">
        <v>471</v>
      </c>
      <c r="C255" s="74" t="s">
        <v>472</v>
      </c>
      <c r="D255" s="70" t="s">
        <v>31</v>
      </c>
      <c r="E255" s="91" t="n">
        <v>3500</v>
      </c>
      <c r="F255" s="62" t="n">
        <v>3.99</v>
      </c>
      <c r="G255" s="17" t="n">
        <f aca="false">ROUND((F255*(1+$G$15)),2)</f>
        <v>4.99</v>
      </c>
      <c r="H255" s="91" t="n">
        <f aca="false">G255*0.75</f>
        <v>3.7425</v>
      </c>
      <c r="I255" s="91" t="n">
        <f aca="false">G255-H255</f>
        <v>1.2475</v>
      </c>
      <c r="J255" s="92" t="n">
        <f aca="false">G255*E255</f>
        <v>17465</v>
      </c>
    </row>
    <row r="256" customFormat="false" ht="48" hidden="false" customHeight="false" outlineLevel="0" collapsed="false">
      <c r="A256" s="66" t="s">
        <v>473</v>
      </c>
      <c r="B256" s="69" t="s">
        <v>474</v>
      </c>
      <c r="C256" s="74" t="s">
        <v>475</v>
      </c>
      <c r="D256" s="70" t="s">
        <v>31</v>
      </c>
      <c r="E256" s="91" t="n">
        <v>1500</v>
      </c>
      <c r="F256" s="62" t="n">
        <v>3.94</v>
      </c>
      <c r="G256" s="17" t="n">
        <f aca="false">ROUND((F256*(1+$G$15)),2)</f>
        <v>4.92</v>
      </c>
      <c r="H256" s="91" t="n">
        <f aca="false">G256*0.75</f>
        <v>3.69</v>
      </c>
      <c r="I256" s="91" t="n">
        <f aca="false">G256-H256</f>
        <v>1.23</v>
      </c>
      <c r="J256" s="92" t="n">
        <f aca="false">G256*E256</f>
        <v>7380</v>
      </c>
    </row>
    <row r="257" customFormat="false" ht="15" hidden="false" customHeight="false" outlineLevel="0" collapsed="false">
      <c r="A257" s="66" t="s">
        <v>476</v>
      </c>
      <c r="B257" s="69" t="s">
        <v>477</v>
      </c>
      <c r="C257" s="74" t="s">
        <v>478</v>
      </c>
      <c r="D257" s="70" t="s">
        <v>154</v>
      </c>
      <c r="E257" s="91" t="n">
        <v>20</v>
      </c>
      <c r="F257" s="62" t="n">
        <v>24.09</v>
      </c>
      <c r="G257" s="17" t="n">
        <f aca="false">ROUND((F257*(1+$G$15)),2)</f>
        <v>30.1</v>
      </c>
      <c r="H257" s="91" t="n">
        <f aca="false">G257*0.75</f>
        <v>22.575</v>
      </c>
      <c r="I257" s="91" t="n">
        <f aca="false">G257-H257</f>
        <v>7.525</v>
      </c>
      <c r="J257" s="92" t="n">
        <f aca="false">G257*E257</f>
        <v>602</v>
      </c>
    </row>
    <row r="258" customFormat="false" ht="15" hidden="false" customHeight="false" outlineLevel="0" collapsed="false">
      <c r="A258" s="66" t="s">
        <v>479</v>
      </c>
      <c r="B258" s="69" t="s">
        <v>480</v>
      </c>
      <c r="C258" s="74" t="s">
        <v>481</v>
      </c>
      <c r="D258" s="70" t="s">
        <v>154</v>
      </c>
      <c r="E258" s="91" t="n">
        <v>53</v>
      </c>
      <c r="F258" s="62" t="n">
        <v>13.07</v>
      </c>
      <c r="G258" s="17" t="n">
        <f aca="false">ROUND((F258*(1+$G$15)),2)</f>
        <v>16.33</v>
      </c>
      <c r="H258" s="91" t="n">
        <f aca="false">G258*0.75</f>
        <v>12.2475</v>
      </c>
      <c r="I258" s="91" t="n">
        <f aca="false">G258-H258</f>
        <v>4.0825</v>
      </c>
      <c r="J258" s="92" t="n">
        <f aca="false">G258*E258</f>
        <v>865.49</v>
      </c>
    </row>
    <row r="259" customFormat="false" ht="15" hidden="false" customHeight="false" outlineLevel="0" collapsed="false">
      <c r="A259" s="66" t="s">
        <v>436</v>
      </c>
      <c r="B259" s="69" t="s">
        <v>482</v>
      </c>
      <c r="C259" s="74" t="s">
        <v>483</v>
      </c>
      <c r="D259" s="70" t="s">
        <v>154</v>
      </c>
      <c r="E259" s="91" t="n">
        <v>30</v>
      </c>
      <c r="F259" s="62" t="n">
        <v>8.94</v>
      </c>
      <c r="G259" s="17" t="n">
        <f aca="false">ROUND((F259*(1+$G$15)),2)</f>
        <v>11.17</v>
      </c>
      <c r="H259" s="91" t="n">
        <f aca="false">G259*0.75</f>
        <v>8.3775</v>
      </c>
      <c r="I259" s="91" t="n">
        <f aca="false">G259-H259</f>
        <v>2.7925</v>
      </c>
      <c r="J259" s="92" t="n">
        <f aca="false">G259*E259</f>
        <v>335.1</v>
      </c>
    </row>
    <row r="260" customFormat="false" ht="36" hidden="false" customHeight="false" outlineLevel="0" collapsed="false">
      <c r="A260" s="66" t="s">
        <v>484</v>
      </c>
      <c r="B260" s="69" t="s">
        <v>485</v>
      </c>
      <c r="C260" s="74" t="s">
        <v>486</v>
      </c>
      <c r="D260" s="70" t="s">
        <v>31</v>
      </c>
      <c r="E260" s="91" t="n">
        <v>280</v>
      </c>
      <c r="F260" s="62" t="n">
        <v>16.26</v>
      </c>
      <c r="G260" s="17" t="n">
        <f aca="false">ROUND((F260*(1+$G$15)),2)</f>
        <v>20.32</v>
      </c>
      <c r="H260" s="91" t="n">
        <f aca="false">G260*0.75</f>
        <v>15.24</v>
      </c>
      <c r="I260" s="91" t="n">
        <f aca="false">G260-H260</f>
        <v>5.08</v>
      </c>
      <c r="J260" s="92" t="n">
        <f aca="false">G260*E260</f>
        <v>5689.6</v>
      </c>
    </row>
    <row r="261" customFormat="false" ht="24" hidden="false" customHeight="false" outlineLevel="0" collapsed="false">
      <c r="A261" s="66" t="s">
        <v>487</v>
      </c>
      <c r="B261" s="69" t="s">
        <v>488</v>
      </c>
      <c r="C261" s="74" t="s">
        <v>489</v>
      </c>
      <c r="D261" s="70" t="s">
        <v>154</v>
      </c>
      <c r="E261" s="91" t="n">
        <v>1</v>
      </c>
      <c r="F261" s="62" t="n">
        <v>74.48</v>
      </c>
      <c r="G261" s="17" t="n">
        <f aca="false">ROUND((F261*(1+$G$15)),2)</f>
        <v>93.07</v>
      </c>
      <c r="H261" s="91" t="n">
        <f aca="false">G261*0.75</f>
        <v>69.8025</v>
      </c>
      <c r="I261" s="91" t="n">
        <f aca="false">G261-H261</f>
        <v>23.2675</v>
      </c>
      <c r="J261" s="92" t="n">
        <f aca="false">G261*E261</f>
        <v>93.07</v>
      </c>
    </row>
    <row r="262" customFormat="false" ht="36" hidden="false" customHeight="false" outlineLevel="0" collapsed="false">
      <c r="A262" s="66" t="s">
        <v>490</v>
      </c>
      <c r="B262" s="69" t="s">
        <v>491</v>
      </c>
      <c r="C262" s="74" t="s">
        <v>492</v>
      </c>
      <c r="D262" s="70" t="s">
        <v>154</v>
      </c>
      <c r="E262" s="91" t="n">
        <v>11</v>
      </c>
      <c r="F262" s="62" t="n">
        <v>16.27</v>
      </c>
      <c r="G262" s="17" t="n">
        <f aca="false">ROUND((F262*(1+$G$15)),2)</f>
        <v>20.33</v>
      </c>
      <c r="H262" s="91" t="n">
        <f aca="false">G262*0.75</f>
        <v>15.2475</v>
      </c>
      <c r="I262" s="91" t="n">
        <f aca="false">G262-H262</f>
        <v>5.0825</v>
      </c>
      <c r="J262" s="92" t="n">
        <f aca="false">G262*E262</f>
        <v>223.63</v>
      </c>
    </row>
    <row r="263" customFormat="false" ht="36" hidden="false" customHeight="false" outlineLevel="0" collapsed="false">
      <c r="A263" s="66" t="s">
        <v>493</v>
      </c>
      <c r="B263" s="69" t="s">
        <v>494</v>
      </c>
      <c r="C263" s="74" t="s">
        <v>495</v>
      </c>
      <c r="D263" s="70" t="s">
        <v>154</v>
      </c>
      <c r="E263" s="91" t="n">
        <v>7</v>
      </c>
      <c r="F263" s="62" t="n">
        <v>37.56</v>
      </c>
      <c r="G263" s="17" t="n">
        <f aca="false">ROUND((F263*(1+$G$15)),2)</f>
        <v>46.93</v>
      </c>
      <c r="H263" s="91" t="n">
        <f aca="false">G263*0.75</f>
        <v>35.1975</v>
      </c>
      <c r="I263" s="91" t="n">
        <f aca="false">G263-H263</f>
        <v>11.7325</v>
      </c>
      <c r="J263" s="92" t="n">
        <f aca="false">G263*E263</f>
        <v>328.51</v>
      </c>
    </row>
    <row r="264" customFormat="false" ht="36" hidden="false" customHeight="false" outlineLevel="0" collapsed="false">
      <c r="A264" s="66" t="s">
        <v>496</v>
      </c>
      <c r="B264" s="69" t="s">
        <v>497</v>
      </c>
      <c r="C264" s="74" t="s">
        <v>498</v>
      </c>
      <c r="D264" s="70" t="s">
        <v>154</v>
      </c>
      <c r="E264" s="91" t="n">
        <v>2</v>
      </c>
      <c r="F264" s="62" t="n">
        <v>51.41</v>
      </c>
      <c r="G264" s="17" t="n">
        <f aca="false">ROUND((F264*(1+$G$15)),2)</f>
        <v>64.24</v>
      </c>
      <c r="H264" s="91" t="n">
        <f aca="false">G264*0.75</f>
        <v>48.18</v>
      </c>
      <c r="I264" s="91" t="n">
        <f aca="false">G264-H264</f>
        <v>16.06</v>
      </c>
      <c r="J264" s="92" t="n">
        <f aca="false">G264*E264</f>
        <v>128.48</v>
      </c>
    </row>
    <row r="265" customFormat="false" ht="36" hidden="false" customHeight="false" outlineLevel="0" collapsed="false">
      <c r="A265" s="66" t="s">
        <v>212</v>
      </c>
      <c r="B265" s="69" t="s">
        <v>499</v>
      </c>
      <c r="C265" s="74" t="s">
        <v>500</v>
      </c>
      <c r="D265" s="70" t="s">
        <v>154</v>
      </c>
      <c r="E265" s="91" t="n">
        <v>8</v>
      </c>
      <c r="F265" s="62" t="n">
        <v>129</v>
      </c>
      <c r="G265" s="17" t="n">
        <f aca="false">ROUND((F265*(1+$G$15)),2)</f>
        <v>161.2</v>
      </c>
      <c r="H265" s="91" t="n">
        <f aca="false">G265*0.75</f>
        <v>120.9</v>
      </c>
      <c r="I265" s="91" t="n">
        <f aca="false">G265-H265</f>
        <v>40.3</v>
      </c>
      <c r="J265" s="92" t="n">
        <f aca="false">G265*E265</f>
        <v>1289.6</v>
      </c>
    </row>
    <row r="266" customFormat="false" ht="24" hidden="false" customHeight="false" outlineLevel="0" collapsed="false">
      <c r="A266" s="66" t="s">
        <v>212</v>
      </c>
      <c r="B266" s="69" t="s">
        <v>501</v>
      </c>
      <c r="C266" s="63" t="s">
        <v>502</v>
      </c>
      <c r="D266" s="70" t="s">
        <v>154</v>
      </c>
      <c r="E266" s="91" t="n">
        <v>59</v>
      </c>
      <c r="F266" s="62" t="n">
        <v>51.8</v>
      </c>
      <c r="G266" s="17" t="n">
        <f aca="false">ROUND((F266*(1+$G$15)),2)</f>
        <v>64.73</v>
      </c>
      <c r="H266" s="91" t="n">
        <f aca="false">G266*0.75</f>
        <v>48.5475</v>
      </c>
      <c r="I266" s="91" t="n">
        <f aca="false">G266-H266</f>
        <v>16.1825</v>
      </c>
      <c r="J266" s="92" t="n">
        <f aca="false">G266*E266</f>
        <v>3819.07</v>
      </c>
    </row>
    <row r="267" customFormat="false" ht="24" hidden="false" customHeight="false" outlineLevel="0" collapsed="false">
      <c r="A267" s="66" t="s">
        <v>503</v>
      </c>
      <c r="B267" s="69" t="s">
        <v>504</v>
      </c>
      <c r="C267" s="63" t="s">
        <v>505</v>
      </c>
      <c r="D267" s="70" t="s">
        <v>154</v>
      </c>
      <c r="E267" s="91" t="n">
        <v>56</v>
      </c>
      <c r="F267" s="62" t="n">
        <v>26.46</v>
      </c>
      <c r="G267" s="17" t="n">
        <f aca="false">ROUND((F267*(1+$G$15)),2)</f>
        <v>33.06</v>
      </c>
      <c r="H267" s="91" t="n">
        <f aca="false">G267*0.75</f>
        <v>24.795</v>
      </c>
      <c r="I267" s="91" t="n">
        <f aca="false">G267-H267</f>
        <v>8.265</v>
      </c>
      <c r="J267" s="92" t="n">
        <f aca="false">G267*E267</f>
        <v>1851.36</v>
      </c>
    </row>
    <row r="268" customFormat="false" ht="36" hidden="false" customHeight="false" outlineLevel="0" collapsed="false">
      <c r="A268" s="66" t="s">
        <v>506</v>
      </c>
      <c r="B268" s="69" t="s">
        <v>507</v>
      </c>
      <c r="C268" s="74" t="s">
        <v>508</v>
      </c>
      <c r="D268" s="70" t="s">
        <v>154</v>
      </c>
      <c r="E268" s="91" t="n">
        <v>70</v>
      </c>
      <c r="F268" s="62" t="n">
        <v>27.39</v>
      </c>
      <c r="G268" s="17" t="n">
        <f aca="false">ROUND((F268*(1+$G$15)),2)</f>
        <v>34.23</v>
      </c>
      <c r="H268" s="91" t="n">
        <f aca="false">G268*0.75</f>
        <v>25.6725</v>
      </c>
      <c r="I268" s="91" t="n">
        <f aca="false">G268-H268</f>
        <v>8.5575</v>
      </c>
      <c r="J268" s="92" t="n">
        <f aca="false">G268*E268</f>
        <v>2396.1</v>
      </c>
    </row>
    <row r="269" customFormat="false" ht="24" hidden="false" customHeight="false" outlineLevel="0" collapsed="false">
      <c r="A269" s="66" t="s">
        <v>509</v>
      </c>
      <c r="B269" s="69" t="s">
        <v>510</v>
      </c>
      <c r="C269" s="74" t="s">
        <v>511</v>
      </c>
      <c r="D269" s="70" t="s">
        <v>154</v>
      </c>
      <c r="E269" s="91" t="n">
        <v>3</v>
      </c>
      <c r="F269" s="62" t="n">
        <v>29.46</v>
      </c>
      <c r="G269" s="17" t="n">
        <f aca="false">ROUND((F269*(1+$G$15)),2)</f>
        <v>36.81</v>
      </c>
      <c r="H269" s="91" t="n">
        <f aca="false">G269*0.75</f>
        <v>27.6075</v>
      </c>
      <c r="I269" s="91" t="n">
        <f aca="false">G269-H269</f>
        <v>9.2025</v>
      </c>
      <c r="J269" s="92" t="n">
        <f aca="false">G269*E269</f>
        <v>110.43</v>
      </c>
    </row>
    <row r="270" s="27" customFormat="true" ht="43.25" hidden="false" customHeight="false" outlineLevel="0" collapsed="false">
      <c r="A270" s="66" t="s">
        <v>512</v>
      </c>
      <c r="B270" s="69" t="s">
        <v>513</v>
      </c>
      <c r="C270" s="57" t="s">
        <v>514</v>
      </c>
      <c r="D270" s="70" t="s">
        <v>154</v>
      </c>
      <c r="E270" s="91" t="n">
        <v>5</v>
      </c>
      <c r="F270" s="62" t="n">
        <v>221.52</v>
      </c>
      <c r="G270" s="17" t="n">
        <f aca="false">ROUND((F270*(1+$G$15)),2)</f>
        <v>276.81</v>
      </c>
      <c r="H270" s="91" t="n">
        <f aca="false">G270*0.75</f>
        <v>207.6075</v>
      </c>
      <c r="I270" s="91" t="n">
        <f aca="false">G270-H270</f>
        <v>69.2025</v>
      </c>
      <c r="J270" s="92" t="n">
        <f aca="false">G270*E270</f>
        <v>1384.05</v>
      </c>
    </row>
    <row r="271" customFormat="false" ht="36" hidden="false" customHeight="false" outlineLevel="0" collapsed="false">
      <c r="A271" s="66" t="s">
        <v>515</v>
      </c>
      <c r="B271" s="69" t="s">
        <v>516</v>
      </c>
      <c r="C271" s="74" t="s">
        <v>517</v>
      </c>
      <c r="D271" s="70" t="s">
        <v>154</v>
      </c>
      <c r="E271" s="91" t="n">
        <v>5</v>
      </c>
      <c r="F271" s="62" t="n">
        <v>82.17</v>
      </c>
      <c r="G271" s="17" t="n">
        <f aca="false">ROUND((F271*(1+$G$15)),2)</f>
        <v>102.68</v>
      </c>
      <c r="H271" s="91" t="n">
        <f aca="false">G271*0.75</f>
        <v>77.01</v>
      </c>
      <c r="I271" s="91" t="n">
        <f aca="false">G271-H271</f>
        <v>25.67</v>
      </c>
      <c r="J271" s="92" t="n">
        <f aca="false">G271*E271</f>
        <v>513.4</v>
      </c>
    </row>
    <row r="272" customFormat="false" ht="24" hidden="false" customHeight="false" outlineLevel="0" collapsed="false">
      <c r="A272" s="66" t="s">
        <v>518</v>
      </c>
      <c r="B272" s="69" t="s">
        <v>519</v>
      </c>
      <c r="C272" s="74" t="s">
        <v>520</v>
      </c>
      <c r="D272" s="70" t="s">
        <v>521</v>
      </c>
      <c r="E272" s="91" t="n">
        <v>1</v>
      </c>
      <c r="F272" s="62" t="n">
        <v>501.24</v>
      </c>
      <c r="G272" s="17" t="n">
        <f aca="false">ROUND((F272*(1+$G$15)),2)</f>
        <v>626.35</v>
      </c>
      <c r="H272" s="91" t="n">
        <f aca="false">G272*0.75</f>
        <v>469.7625</v>
      </c>
      <c r="I272" s="91" t="n">
        <f aca="false">G272-H272</f>
        <v>156.5875</v>
      </c>
      <c r="J272" s="92" t="n">
        <f aca="false">G272*E272</f>
        <v>626.35</v>
      </c>
    </row>
    <row r="273" s="27" customFormat="true" ht="23.85" hidden="false" customHeight="false" outlineLevel="0" collapsed="false">
      <c r="A273" s="66" t="s">
        <v>522</v>
      </c>
      <c r="B273" s="93" t="s">
        <v>523</v>
      </c>
      <c r="C273" s="94" t="s">
        <v>524</v>
      </c>
      <c r="D273" s="95" t="s">
        <v>31</v>
      </c>
      <c r="E273" s="96" t="n">
        <v>300</v>
      </c>
      <c r="F273" s="62" t="n">
        <v>2.29</v>
      </c>
      <c r="G273" s="97" t="n">
        <f aca="false">ROUND((F273*(1+$G$15)),2)</f>
        <v>2.86</v>
      </c>
      <c r="H273" s="96" t="n">
        <f aca="false">G273*0.75</f>
        <v>2.145</v>
      </c>
      <c r="I273" s="96" t="n">
        <f aca="false">G273-H273</f>
        <v>0.715</v>
      </c>
      <c r="J273" s="92" t="n">
        <f aca="false">G273*E273</f>
        <v>858</v>
      </c>
    </row>
    <row r="274" customFormat="false" ht="24" hidden="false" customHeight="false" outlineLevel="0" collapsed="false">
      <c r="A274" s="66" t="s">
        <v>212</v>
      </c>
      <c r="B274" s="69" t="s">
        <v>525</v>
      </c>
      <c r="C274" s="74" t="s">
        <v>526</v>
      </c>
      <c r="D274" s="70" t="s">
        <v>169</v>
      </c>
      <c r="E274" s="91" t="n">
        <v>1</v>
      </c>
      <c r="F274" s="62" t="n">
        <v>216</v>
      </c>
      <c r="G274" s="17" t="n">
        <f aca="false">ROUND((F274*(1+$G$15)),2)</f>
        <v>269.91</v>
      </c>
      <c r="H274" s="91" t="n">
        <f aca="false">G274*0.75</f>
        <v>202.4325</v>
      </c>
      <c r="I274" s="91" t="n">
        <f aca="false">G274-H274</f>
        <v>67.4775</v>
      </c>
      <c r="J274" s="92" t="n">
        <f aca="false">G274*E274</f>
        <v>269.91</v>
      </c>
    </row>
    <row r="275" s="27" customFormat="true" ht="15" hidden="false" customHeight="false" outlineLevel="0" collapsed="false">
      <c r="A275" s="78" t="s">
        <v>527</v>
      </c>
      <c r="B275" s="98" t="s">
        <v>528</v>
      </c>
      <c r="C275" s="99" t="s">
        <v>529</v>
      </c>
      <c r="D275" s="79" t="s">
        <v>31</v>
      </c>
      <c r="E275" s="100" t="n">
        <v>40</v>
      </c>
      <c r="F275" s="62" t="n">
        <v>8.59</v>
      </c>
      <c r="G275" s="17" t="n">
        <f aca="false">ROUND((F275*(1+$G$15)),2)</f>
        <v>10.73</v>
      </c>
      <c r="H275" s="91" t="n">
        <f aca="false">G275*0.75</f>
        <v>8.0475</v>
      </c>
      <c r="I275" s="91" t="n">
        <f aca="false">G275-H275</f>
        <v>2.6825</v>
      </c>
      <c r="J275" s="92" t="n">
        <f aca="false">G275*E275</f>
        <v>429.2</v>
      </c>
    </row>
    <row r="276" s="27" customFormat="true" ht="15" hidden="false" customHeight="false" outlineLevel="0" collapsed="false">
      <c r="A276" s="78" t="s">
        <v>427</v>
      </c>
      <c r="B276" s="98" t="s">
        <v>530</v>
      </c>
      <c r="C276" s="101" t="s">
        <v>429</v>
      </c>
      <c r="D276" s="79" t="s">
        <v>154</v>
      </c>
      <c r="E276" s="102" t="n">
        <v>8</v>
      </c>
      <c r="F276" s="62" t="n">
        <v>10.39</v>
      </c>
      <c r="G276" s="17" t="n">
        <f aca="false">ROUND((F276*(1+$G$15)),2)</f>
        <v>12.98</v>
      </c>
      <c r="H276" s="91" t="n">
        <f aca="false">G276*0.75</f>
        <v>9.735</v>
      </c>
      <c r="I276" s="91" t="n">
        <f aca="false">G276-H276</f>
        <v>3.245</v>
      </c>
      <c r="J276" s="92" t="n">
        <f aca="false">G276*E276</f>
        <v>103.84</v>
      </c>
    </row>
    <row r="277" customFormat="false" ht="15" hidden="false" customHeight="false" outlineLevel="0" collapsed="false">
      <c r="A277" s="20"/>
      <c r="B277" s="20"/>
      <c r="C277" s="20"/>
      <c r="D277" s="20"/>
      <c r="E277" s="20"/>
      <c r="F277" s="20"/>
      <c r="G277" s="20"/>
      <c r="H277" s="20"/>
      <c r="I277" s="21" t="s">
        <v>27</v>
      </c>
      <c r="J277" s="22" t="n">
        <f aca="false">SUM(J240:J276)</f>
        <v>79012.37</v>
      </c>
    </row>
    <row r="278" customFormat="false" ht="15" hidden="false" customHeight="false" outlineLevel="0" collapsed="false">
      <c r="A278" s="13" t="s">
        <v>531</v>
      </c>
      <c r="B278" s="13"/>
      <c r="C278" s="13"/>
      <c r="D278" s="13"/>
      <c r="E278" s="13"/>
      <c r="F278" s="13"/>
      <c r="G278" s="13"/>
      <c r="H278" s="13"/>
      <c r="I278" s="13"/>
      <c r="J278" s="13"/>
    </row>
    <row r="279" customFormat="false" ht="24" hidden="false" customHeight="false" outlineLevel="0" collapsed="false">
      <c r="A279" s="72" t="s">
        <v>532</v>
      </c>
      <c r="B279" s="73" t="s">
        <v>533</v>
      </c>
      <c r="C279" s="63" t="s">
        <v>279</v>
      </c>
      <c r="D279" s="24" t="s">
        <v>34</v>
      </c>
      <c r="E279" s="25" t="n">
        <v>4.7</v>
      </c>
      <c r="F279" s="62" t="n">
        <v>156.56</v>
      </c>
      <c r="G279" s="17" t="n">
        <f aca="false">ROUND((F279*(1+$G$15)),2)</f>
        <v>195.64</v>
      </c>
      <c r="H279" s="18" t="n">
        <f aca="false">J279*0.6</f>
        <v>551.7048</v>
      </c>
      <c r="I279" s="18" t="n">
        <f aca="false">J279*0.4</f>
        <v>367.8032</v>
      </c>
      <c r="J279" s="19" t="n">
        <f aca="false">G279*E279</f>
        <v>919.508</v>
      </c>
    </row>
    <row r="280" s="27" customFormat="true" ht="24" hidden="false" customHeight="false" outlineLevel="0" collapsed="false">
      <c r="A280" s="68" t="s">
        <v>534</v>
      </c>
      <c r="B280" s="69" t="s">
        <v>535</v>
      </c>
      <c r="C280" s="103" t="s">
        <v>536</v>
      </c>
      <c r="D280" s="24" t="s">
        <v>22</v>
      </c>
      <c r="E280" s="25" t="n">
        <v>124.8</v>
      </c>
      <c r="F280" s="62" t="n">
        <v>97.98</v>
      </c>
      <c r="G280" s="17" t="n">
        <f aca="false">ROUND((F280*(1+$G$15)),2)</f>
        <v>122.44</v>
      </c>
      <c r="H280" s="18" t="n">
        <f aca="false">J280*0.6</f>
        <v>9168.3072</v>
      </c>
      <c r="I280" s="18" t="n">
        <f aca="false">J280*0.4</f>
        <v>6112.2048</v>
      </c>
      <c r="J280" s="19" t="n">
        <f aca="false">G280*E280</f>
        <v>15280.512</v>
      </c>
    </row>
    <row r="281" s="27" customFormat="true" ht="36" hidden="false" customHeight="false" outlineLevel="0" collapsed="false">
      <c r="A281" s="66" t="s">
        <v>212</v>
      </c>
      <c r="B281" s="69" t="s">
        <v>537</v>
      </c>
      <c r="C281" s="63" t="s">
        <v>538</v>
      </c>
      <c r="D281" s="86" t="s">
        <v>22</v>
      </c>
      <c r="E281" s="25" t="n">
        <v>124.8</v>
      </c>
      <c r="F281" s="62" t="n">
        <v>58</v>
      </c>
      <c r="G281" s="17" t="n">
        <f aca="false">ROUND((F281*(1+$G$15)),2)</f>
        <v>72.48</v>
      </c>
      <c r="H281" s="18" t="n">
        <f aca="false">J281*0.6</f>
        <v>5427.3024</v>
      </c>
      <c r="I281" s="18" t="n">
        <f aca="false">J281*0.4</f>
        <v>3618.2016</v>
      </c>
      <c r="J281" s="19" t="n">
        <f aca="false">G281*E281</f>
        <v>9045.504</v>
      </c>
    </row>
    <row r="282" s="27" customFormat="true" ht="60" hidden="false" customHeight="false" outlineLevel="0" collapsed="false">
      <c r="A282" s="68" t="s">
        <v>539</v>
      </c>
      <c r="B282" s="73" t="s">
        <v>540</v>
      </c>
      <c r="C282" s="63" t="s">
        <v>541</v>
      </c>
      <c r="D282" s="24" t="s">
        <v>34</v>
      </c>
      <c r="E282" s="25" t="n">
        <v>54.8</v>
      </c>
      <c r="F282" s="62" t="n">
        <v>117.07</v>
      </c>
      <c r="G282" s="17" t="n">
        <f aca="false">ROUND((F282*(1+$G$15)),2)</f>
        <v>146.29</v>
      </c>
      <c r="H282" s="18" t="n">
        <f aca="false">J282*0.6</f>
        <v>4810.0152</v>
      </c>
      <c r="I282" s="18" t="n">
        <f aca="false">J282*0.4</f>
        <v>3206.6768</v>
      </c>
      <c r="J282" s="19" t="n">
        <f aca="false">G282*E282</f>
        <v>8016.692</v>
      </c>
    </row>
    <row r="283" s="27" customFormat="true" ht="48" hidden="false" customHeight="false" outlineLevel="0" collapsed="false">
      <c r="A283" s="68" t="n">
        <v>87879</v>
      </c>
      <c r="B283" s="69" t="s">
        <v>542</v>
      </c>
      <c r="C283" s="63" t="s">
        <v>208</v>
      </c>
      <c r="D283" s="70" t="s">
        <v>22</v>
      </c>
      <c r="E283" s="25" t="n">
        <v>26</v>
      </c>
      <c r="F283" s="62" t="n">
        <v>3.45</v>
      </c>
      <c r="G283" s="17" t="n">
        <f aca="false">ROUND((F283*(1+$G$15)),2)</f>
        <v>4.31</v>
      </c>
      <c r="H283" s="24" t="n">
        <f aca="false">J283*0.6</f>
        <v>67.236</v>
      </c>
      <c r="I283" s="24" t="n">
        <f aca="false">J283*0.4</f>
        <v>44.824</v>
      </c>
      <c r="J283" s="19" t="n">
        <f aca="false">G283*E283</f>
        <v>112.06</v>
      </c>
    </row>
    <row r="284" s="27" customFormat="true" ht="60" hidden="false" customHeight="false" outlineLevel="0" collapsed="false">
      <c r="A284" s="59" t="n">
        <v>87797</v>
      </c>
      <c r="B284" s="69" t="s">
        <v>543</v>
      </c>
      <c r="C284" s="63" t="s">
        <v>544</v>
      </c>
      <c r="D284" s="86" t="s">
        <v>34</v>
      </c>
      <c r="E284" s="25" t="n">
        <v>26</v>
      </c>
      <c r="F284" s="62" t="n">
        <v>40.84</v>
      </c>
      <c r="G284" s="17" t="n">
        <f aca="false">ROUND((F284*(1+$G$15)),2)</f>
        <v>51.03</v>
      </c>
      <c r="H284" s="24" t="n">
        <f aca="false">J284*0.6</f>
        <v>796.068</v>
      </c>
      <c r="I284" s="24" t="n">
        <f aca="false">J284*0.4</f>
        <v>530.712</v>
      </c>
      <c r="J284" s="19" t="n">
        <f aca="false">G284*E284</f>
        <v>1326.78</v>
      </c>
    </row>
    <row r="285" s="27" customFormat="true" ht="36" hidden="false" customHeight="false" outlineLevel="0" collapsed="false">
      <c r="A285" s="68" t="n">
        <v>88489</v>
      </c>
      <c r="B285" s="73" t="s">
        <v>545</v>
      </c>
      <c r="C285" s="63" t="s">
        <v>249</v>
      </c>
      <c r="D285" s="24" t="s">
        <v>22</v>
      </c>
      <c r="E285" s="25" t="n">
        <v>26</v>
      </c>
      <c r="F285" s="62" t="n">
        <v>13.85</v>
      </c>
      <c r="G285" s="17" t="n">
        <f aca="false">ROUND((F285*(1+$G$15)),2)</f>
        <v>17.31</v>
      </c>
      <c r="H285" s="24" t="n">
        <f aca="false">J285*0.6</f>
        <v>270.036</v>
      </c>
      <c r="I285" s="24" t="n">
        <f aca="false">J285*0.4</f>
        <v>180.024</v>
      </c>
      <c r="J285" s="19" t="n">
        <f aca="false">G285*E285</f>
        <v>450.06</v>
      </c>
    </row>
    <row r="286" s="27" customFormat="true" ht="15" hidden="false" customHeight="false" outlineLevel="0" collapsed="false">
      <c r="A286" s="104" t="s">
        <v>546</v>
      </c>
      <c r="B286" s="105" t="s">
        <v>547</v>
      </c>
      <c r="C286" s="99" t="s">
        <v>548</v>
      </c>
      <c r="D286" s="81" t="s">
        <v>22</v>
      </c>
      <c r="E286" s="82" t="n">
        <v>124.8</v>
      </c>
      <c r="F286" s="62" t="n">
        <v>21.56</v>
      </c>
      <c r="G286" s="17" t="n">
        <f aca="false">ROUND((F286*(1+$G$15)),2)</f>
        <v>26.94</v>
      </c>
      <c r="H286" s="24" t="n">
        <f aca="false">J286*0.6</f>
        <v>2017.2672</v>
      </c>
      <c r="I286" s="24" t="n">
        <f aca="false">J286*0.4</f>
        <v>1344.8448</v>
      </c>
      <c r="J286" s="19" t="n">
        <f aca="false">G286*E286</f>
        <v>3362.112</v>
      </c>
    </row>
    <row r="287" customFormat="false" ht="15" hidden="false" customHeight="false" outlineLevel="0" collapsed="false">
      <c r="A287" s="20"/>
      <c r="B287" s="20"/>
      <c r="C287" s="20"/>
      <c r="D287" s="20"/>
      <c r="E287" s="20"/>
      <c r="F287" s="20"/>
      <c r="G287" s="20"/>
      <c r="H287" s="20"/>
      <c r="I287" s="21" t="s">
        <v>27</v>
      </c>
      <c r="J287" s="22" t="n">
        <f aca="false">SUM(J279:J286)</f>
        <v>38513.228</v>
      </c>
    </row>
    <row r="288" customFormat="false" ht="15" hidden="false" customHeight="false" outlineLevel="0" collapsed="false">
      <c r="A288" s="13" t="s">
        <v>549</v>
      </c>
      <c r="B288" s="13"/>
      <c r="C288" s="13"/>
      <c r="D288" s="13"/>
      <c r="E288" s="13"/>
      <c r="F288" s="13"/>
      <c r="G288" s="13"/>
      <c r="H288" s="13"/>
      <c r="I288" s="13"/>
      <c r="J288" s="13"/>
    </row>
    <row r="289" customFormat="false" ht="24" hidden="false" customHeight="false" outlineLevel="0" collapsed="false">
      <c r="A289" s="72" t="s">
        <v>532</v>
      </c>
      <c r="B289" s="73" t="s">
        <v>550</v>
      </c>
      <c r="C289" s="63" t="s">
        <v>551</v>
      </c>
      <c r="D289" s="24" t="s">
        <v>34</v>
      </c>
      <c r="E289" s="25" t="n">
        <v>4.28</v>
      </c>
      <c r="F289" s="62" t="n">
        <v>156.56</v>
      </c>
      <c r="G289" s="17" t="n">
        <f aca="false">ROUND((F289*(1+$G$15)),2)</f>
        <v>195.64</v>
      </c>
      <c r="H289" s="18" t="n">
        <f aca="false">J289*0.6</f>
        <v>502.40352</v>
      </c>
      <c r="I289" s="18" t="n">
        <f aca="false">J289*0.4</f>
        <v>334.93568</v>
      </c>
      <c r="J289" s="19" t="n">
        <f aca="false">G289*E289</f>
        <v>837.3392</v>
      </c>
    </row>
    <row r="290" customFormat="false" ht="48" hidden="false" customHeight="false" outlineLevel="0" collapsed="false">
      <c r="A290" s="68" t="s">
        <v>552</v>
      </c>
      <c r="B290" s="69" t="s">
        <v>553</v>
      </c>
      <c r="C290" s="63" t="s">
        <v>554</v>
      </c>
      <c r="D290" s="24" t="s">
        <v>22</v>
      </c>
      <c r="E290" s="24" t="n">
        <v>142.73</v>
      </c>
      <c r="F290" s="62" t="n">
        <v>103.33</v>
      </c>
      <c r="G290" s="17" t="n">
        <f aca="false">ROUND((F290*(1+$G$15)),2)</f>
        <v>129.12</v>
      </c>
      <c r="H290" s="18" t="n">
        <f aca="false">J290*0.6</f>
        <v>11057.57856</v>
      </c>
      <c r="I290" s="18" t="n">
        <f aca="false">J290*0.4</f>
        <v>7371.71904</v>
      </c>
      <c r="J290" s="19" t="n">
        <f aca="false">G290*E290</f>
        <v>18429.2976</v>
      </c>
    </row>
    <row r="291" customFormat="false" ht="36" hidden="false" customHeight="false" outlineLevel="0" collapsed="false">
      <c r="A291" s="66" t="s">
        <v>212</v>
      </c>
      <c r="B291" s="69" t="s">
        <v>555</v>
      </c>
      <c r="C291" s="63" t="s">
        <v>538</v>
      </c>
      <c r="D291" s="86" t="s">
        <v>22</v>
      </c>
      <c r="E291" s="25" t="n">
        <v>142.73</v>
      </c>
      <c r="F291" s="62" t="n">
        <v>58</v>
      </c>
      <c r="G291" s="17" t="n">
        <f aca="false">ROUND((F291*(1+$G$15)),2)</f>
        <v>72.48</v>
      </c>
      <c r="H291" s="18" t="n">
        <f aca="false">J291*0.6</f>
        <v>6207.04224</v>
      </c>
      <c r="I291" s="18" t="n">
        <f aca="false">J291*0.4</f>
        <v>4138.02816</v>
      </c>
      <c r="J291" s="19" t="n">
        <f aca="false">G291*E291</f>
        <v>10345.0704</v>
      </c>
    </row>
    <row r="292" customFormat="false" ht="15" hidden="false" customHeight="false" outlineLevel="0" collapsed="false">
      <c r="A292" s="104" t="s">
        <v>546</v>
      </c>
      <c r="B292" s="105" t="s">
        <v>547</v>
      </c>
      <c r="C292" s="99" t="s">
        <v>548</v>
      </c>
      <c r="D292" s="81" t="s">
        <v>22</v>
      </c>
      <c r="E292" s="82" t="n">
        <v>142.73</v>
      </c>
      <c r="F292" s="87" t="n">
        <v>21.56</v>
      </c>
      <c r="G292" s="17" t="n">
        <f aca="false">ROUND((F292*(1+$G$15)),2)</f>
        <v>26.94</v>
      </c>
      <c r="H292" s="24" t="n">
        <f aca="false">J292*0.6</f>
        <v>2307.08772</v>
      </c>
      <c r="I292" s="24" t="n">
        <f aca="false">J292*0.4</f>
        <v>1538.05848</v>
      </c>
      <c r="J292" s="19" t="n">
        <f aca="false">G292*E292</f>
        <v>3845.1462</v>
      </c>
    </row>
    <row r="293" customFormat="false" ht="15" hidden="false" customHeight="false" outlineLevel="0" collapsed="false">
      <c r="A293" s="20"/>
      <c r="B293" s="20"/>
      <c r="C293" s="20"/>
      <c r="D293" s="20"/>
      <c r="E293" s="20"/>
      <c r="F293" s="20"/>
      <c r="G293" s="20"/>
      <c r="H293" s="20"/>
      <c r="I293" s="21" t="s">
        <v>27</v>
      </c>
      <c r="J293" s="22" t="n">
        <f aca="false">SUM(J289:J292)</f>
        <v>33456.8534</v>
      </c>
    </row>
    <row r="294" customFormat="false" ht="15" hidden="false" customHeight="false" outlineLevel="0" collapsed="false">
      <c r="A294" s="13" t="s">
        <v>556</v>
      </c>
      <c r="B294" s="13"/>
      <c r="C294" s="13"/>
      <c r="D294" s="13"/>
      <c r="E294" s="13"/>
      <c r="F294" s="13"/>
      <c r="G294" s="13"/>
      <c r="H294" s="13"/>
      <c r="I294" s="13"/>
      <c r="J294" s="13"/>
    </row>
    <row r="295" customFormat="false" ht="24" hidden="false" customHeight="false" outlineLevel="0" collapsed="false">
      <c r="A295" s="72" t="s">
        <v>532</v>
      </c>
      <c r="B295" s="69" t="s">
        <v>557</v>
      </c>
      <c r="C295" s="63" t="s">
        <v>551</v>
      </c>
      <c r="D295" s="24" t="s">
        <v>34</v>
      </c>
      <c r="E295" s="25" t="n">
        <v>3.71</v>
      </c>
      <c r="F295" s="62" t="n">
        <v>156.56</v>
      </c>
      <c r="G295" s="17" t="n">
        <f aca="false">ROUND((F295*(1+$G$15)),2)</f>
        <v>195.64</v>
      </c>
      <c r="H295" s="18" t="n">
        <f aca="false">J295*0.6</f>
        <v>435.49464</v>
      </c>
      <c r="I295" s="18" t="n">
        <f aca="false">J295*0.4</f>
        <v>290.32976</v>
      </c>
      <c r="J295" s="19" t="n">
        <f aca="false">G295*E295</f>
        <v>725.8244</v>
      </c>
    </row>
    <row r="296" customFormat="false" ht="60" hidden="false" customHeight="false" outlineLevel="0" collapsed="false">
      <c r="A296" s="68" t="s">
        <v>552</v>
      </c>
      <c r="B296" s="69" t="s">
        <v>558</v>
      </c>
      <c r="C296" s="63" t="s">
        <v>559</v>
      </c>
      <c r="D296" s="24" t="s">
        <v>22</v>
      </c>
      <c r="E296" s="25" t="n">
        <v>123.73</v>
      </c>
      <c r="F296" s="62" t="n">
        <v>103.33</v>
      </c>
      <c r="G296" s="17" t="n">
        <f aca="false">ROUND((F296*(1+$G$15)),2)</f>
        <v>129.12</v>
      </c>
      <c r="H296" s="18" t="n">
        <f aca="false">J296*0.6</f>
        <v>9585.61056</v>
      </c>
      <c r="I296" s="18" t="n">
        <f aca="false">J296*0.4</f>
        <v>6390.40704</v>
      </c>
      <c r="J296" s="19" t="n">
        <f aca="false">G296*E296</f>
        <v>15976.0176</v>
      </c>
    </row>
    <row r="297" customFormat="false" ht="36" hidden="false" customHeight="false" outlineLevel="0" collapsed="false">
      <c r="A297" s="66" t="s">
        <v>212</v>
      </c>
      <c r="B297" s="69" t="s">
        <v>560</v>
      </c>
      <c r="C297" s="63" t="s">
        <v>538</v>
      </c>
      <c r="D297" s="86" t="s">
        <v>22</v>
      </c>
      <c r="E297" s="25" t="n">
        <v>123.73</v>
      </c>
      <c r="F297" s="62" t="n">
        <v>58</v>
      </c>
      <c r="G297" s="17" t="n">
        <f aca="false">ROUND((F297*(1+$G$15)),2)</f>
        <v>72.48</v>
      </c>
      <c r="H297" s="18" t="n">
        <f aca="false">J297*0.6</f>
        <v>5380.77024</v>
      </c>
      <c r="I297" s="18" t="n">
        <f aca="false">J297*0.4</f>
        <v>3587.18016</v>
      </c>
      <c r="J297" s="19" t="n">
        <f aca="false">G297*E297</f>
        <v>8967.9504</v>
      </c>
    </row>
    <row r="298" customFormat="false" ht="15" hidden="false" customHeight="false" outlineLevel="0" collapsed="false">
      <c r="A298" s="104" t="s">
        <v>546</v>
      </c>
      <c r="B298" s="105" t="s">
        <v>547</v>
      </c>
      <c r="C298" s="99" t="s">
        <v>548</v>
      </c>
      <c r="D298" s="81" t="s">
        <v>22</v>
      </c>
      <c r="E298" s="82" t="n">
        <v>123.73</v>
      </c>
      <c r="F298" s="87" t="n">
        <v>21.56</v>
      </c>
      <c r="G298" s="17" t="n">
        <f aca="false">ROUND((F298*(1+$G$15)),2)</f>
        <v>26.94</v>
      </c>
      <c r="H298" s="24" t="n">
        <f aca="false">J298*0.6</f>
        <v>1999.97172</v>
      </c>
      <c r="I298" s="24" t="n">
        <f aca="false">J298*0.4</f>
        <v>1333.31448</v>
      </c>
      <c r="J298" s="19" t="n">
        <f aca="false">G298*E298</f>
        <v>3333.2862</v>
      </c>
    </row>
    <row r="299" customFormat="false" ht="15" hidden="false" customHeight="false" outlineLevel="0" collapsed="false">
      <c r="A299" s="20"/>
      <c r="B299" s="20"/>
      <c r="C299" s="20"/>
      <c r="D299" s="20"/>
      <c r="E299" s="20"/>
      <c r="F299" s="20"/>
      <c r="G299" s="20"/>
      <c r="H299" s="20"/>
      <c r="I299" s="21" t="s">
        <v>27</v>
      </c>
      <c r="J299" s="22" t="n">
        <f aca="false">SUM(J295:J298)</f>
        <v>29003.0786</v>
      </c>
    </row>
    <row r="300" customFormat="false" ht="15" hidden="false" customHeight="false" outlineLevel="0" collapsed="false">
      <c r="A300" s="13" t="s">
        <v>561</v>
      </c>
      <c r="B300" s="13"/>
      <c r="C300" s="13"/>
      <c r="D300" s="13"/>
      <c r="E300" s="13"/>
      <c r="F300" s="13"/>
      <c r="G300" s="13"/>
      <c r="H300" s="13"/>
      <c r="I300" s="13"/>
      <c r="J300" s="13"/>
    </row>
    <row r="301" s="27" customFormat="true" ht="15" hidden="false" customHeight="false" outlineLevel="0" collapsed="false">
      <c r="A301" s="106" t="n">
        <v>99058</v>
      </c>
      <c r="B301" s="107" t="s">
        <v>562</v>
      </c>
      <c r="C301" s="108" t="s">
        <v>563</v>
      </c>
      <c r="D301" s="81" t="s">
        <v>154</v>
      </c>
      <c r="E301" s="82" t="n">
        <v>20</v>
      </c>
      <c r="F301" s="62" t="n">
        <v>10.33</v>
      </c>
      <c r="G301" s="83" t="n">
        <f aca="false">ROUND((F301*(1+$G$15)),2)</f>
        <v>12.91</v>
      </c>
      <c r="H301" s="109" t="n">
        <f aca="false">J301*0.6</f>
        <v>154.92</v>
      </c>
      <c r="I301" s="109" t="n">
        <f aca="false">J301*0.4</f>
        <v>103.28</v>
      </c>
      <c r="J301" s="110" t="n">
        <f aca="false">G301*E301</f>
        <v>258.2</v>
      </c>
    </row>
    <row r="302" customFormat="false" ht="36" hidden="false" customHeight="false" outlineLevel="0" collapsed="false">
      <c r="A302" s="14" t="n">
        <v>96520</v>
      </c>
      <c r="B302" s="15" t="s">
        <v>564</v>
      </c>
      <c r="C302" s="23" t="s">
        <v>33</v>
      </c>
      <c r="D302" s="24" t="s">
        <v>34</v>
      </c>
      <c r="E302" s="25" t="n">
        <v>6.18</v>
      </c>
      <c r="F302" s="62" t="n">
        <v>82.49</v>
      </c>
      <c r="G302" s="17" t="n">
        <f aca="false">ROUND((F302*(1+$G$15)),2)</f>
        <v>103.08</v>
      </c>
      <c r="H302" s="18" t="n">
        <f aca="false">J302*0.6</f>
        <v>382.22064</v>
      </c>
      <c r="I302" s="18" t="n">
        <f aca="false">J302*0.4</f>
        <v>254.81376</v>
      </c>
      <c r="J302" s="19" t="n">
        <f aca="false">G302*E302</f>
        <v>637.0344</v>
      </c>
    </row>
    <row r="303" customFormat="false" ht="48" hidden="false" customHeight="false" outlineLevel="0" collapsed="false">
      <c r="A303" s="14" t="n">
        <v>96520</v>
      </c>
      <c r="B303" s="15" t="s">
        <v>565</v>
      </c>
      <c r="C303" s="23" t="s">
        <v>566</v>
      </c>
      <c r="D303" s="24" t="s">
        <v>34</v>
      </c>
      <c r="E303" s="25" t="n">
        <v>5.34</v>
      </c>
      <c r="F303" s="62" t="n">
        <v>82.49</v>
      </c>
      <c r="G303" s="17" t="n">
        <f aca="false">ROUND((F303*(1+$G$15)),2)</f>
        <v>103.08</v>
      </c>
      <c r="H303" s="18" t="n">
        <f aca="false">J303*0.6</f>
        <v>330.26832</v>
      </c>
      <c r="I303" s="18" t="n">
        <f aca="false">J303*0.4</f>
        <v>220.17888</v>
      </c>
      <c r="J303" s="19" t="n">
        <f aca="false">G303*E303</f>
        <v>550.4472</v>
      </c>
    </row>
    <row r="304" customFormat="false" ht="48" hidden="false" customHeight="false" outlineLevel="0" collapsed="false">
      <c r="A304" s="32" t="n">
        <v>102487</v>
      </c>
      <c r="B304" s="23" t="s">
        <v>567</v>
      </c>
      <c r="C304" s="23" t="s">
        <v>568</v>
      </c>
      <c r="D304" s="24" t="s">
        <v>34</v>
      </c>
      <c r="E304" s="33" t="n">
        <v>11.52</v>
      </c>
      <c r="F304" s="62" t="n">
        <v>449.89</v>
      </c>
      <c r="G304" s="17" t="n">
        <f aca="false">ROUND((F304*(1+$G$15)),2)</f>
        <v>562.18</v>
      </c>
      <c r="H304" s="18" t="n">
        <f aca="false">J304*0.6</f>
        <v>3885.78816</v>
      </c>
      <c r="I304" s="18" t="n">
        <f aca="false">J304*0.4</f>
        <v>2590.52544</v>
      </c>
      <c r="J304" s="19" t="n">
        <f aca="false">G304*E304</f>
        <v>6476.3136</v>
      </c>
    </row>
    <row r="305" customFormat="false" ht="48" hidden="false" customHeight="false" outlineLevel="0" collapsed="false">
      <c r="A305" s="14" t="n">
        <v>94965</v>
      </c>
      <c r="B305" s="23" t="s">
        <v>569</v>
      </c>
      <c r="C305" s="9" t="s">
        <v>46</v>
      </c>
      <c r="D305" s="24" t="s">
        <v>34</v>
      </c>
      <c r="E305" s="33" t="n">
        <v>2.85</v>
      </c>
      <c r="F305" s="62" t="n">
        <v>396.39</v>
      </c>
      <c r="G305" s="17" t="n">
        <f aca="false">ROUND((F305*(1+$G$15)),2)</f>
        <v>495.33</v>
      </c>
      <c r="H305" s="24" t="n">
        <f aca="false">J305*0.6</f>
        <v>847.0143</v>
      </c>
      <c r="I305" s="24" t="n">
        <f aca="false">J305*0.4</f>
        <v>564.6762</v>
      </c>
      <c r="J305" s="19" t="n">
        <f aca="false">G305*E305</f>
        <v>1411.6905</v>
      </c>
    </row>
    <row r="306" customFormat="false" ht="36" hidden="false" customHeight="false" outlineLevel="0" collapsed="false">
      <c r="A306" s="14" t="n">
        <v>92873</v>
      </c>
      <c r="B306" s="15" t="s">
        <v>570</v>
      </c>
      <c r="C306" s="9" t="s">
        <v>60</v>
      </c>
      <c r="D306" s="15" t="s">
        <v>34</v>
      </c>
      <c r="E306" s="25" t="n">
        <f aca="false">E305</f>
        <v>2.85</v>
      </c>
      <c r="F306" s="62" t="n">
        <v>179.14</v>
      </c>
      <c r="G306" s="17" t="n">
        <f aca="false">ROUND((F306*(1+$G$15)),2)</f>
        <v>223.85</v>
      </c>
      <c r="H306" s="24" t="n">
        <f aca="false">J306*0.6</f>
        <v>382.7835</v>
      </c>
      <c r="I306" s="24" t="n">
        <f aca="false">J306*0.4</f>
        <v>255.189</v>
      </c>
      <c r="J306" s="19" t="n">
        <f aca="false">G306*E306</f>
        <v>637.9725</v>
      </c>
    </row>
    <row r="307" customFormat="false" ht="24" hidden="false" customHeight="false" outlineLevel="0" collapsed="false">
      <c r="A307" s="32" t="n">
        <v>92265</v>
      </c>
      <c r="B307" s="23" t="s">
        <v>571</v>
      </c>
      <c r="C307" s="23" t="s">
        <v>572</v>
      </c>
      <c r="D307" s="24" t="s">
        <v>22</v>
      </c>
      <c r="E307" s="33" t="n">
        <v>31.77</v>
      </c>
      <c r="F307" s="62" t="n">
        <v>100.31</v>
      </c>
      <c r="G307" s="17" t="n">
        <f aca="false">ROUND((F307*(1+$G$15)),2)</f>
        <v>125.35</v>
      </c>
      <c r="H307" s="24" t="n">
        <f aca="false">J307*0.6</f>
        <v>2389.4217</v>
      </c>
      <c r="I307" s="18" t="n">
        <f aca="false">J307*0.4</f>
        <v>1592.9478</v>
      </c>
      <c r="J307" s="19" t="n">
        <f aca="false">G307*E307</f>
        <v>3982.3695</v>
      </c>
    </row>
    <row r="308" customFormat="false" ht="48" hidden="false" customHeight="false" outlineLevel="0" collapsed="false">
      <c r="A308" s="32" t="n">
        <v>92777</v>
      </c>
      <c r="B308" s="23" t="s">
        <v>573</v>
      </c>
      <c r="C308" s="23" t="s">
        <v>91</v>
      </c>
      <c r="D308" s="24" t="s">
        <v>56</v>
      </c>
      <c r="E308" s="33" t="n">
        <v>99.54</v>
      </c>
      <c r="F308" s="62" t="n">
        <v>18.57</v>
      </c>
      <c r="G308" s="17" t="n">
        <f aca="false">ROUND((F308*(1+$G$15)),2)</f>
        <v>23.21</v>
      </c>
      <c r="H308" s="18" t="n">
        <f aca="false">J308*0.6</f>
        <v>1386.19404</v>
      </c>
      <c r="I308" s="18" t="n">
        <f aca="false">J308*0.4</f>
        <v>924.12936</v>
      </c>
      <c r="J308" s="19" t="n">
        <f aca="false">G308*E308</f>
        <v>2310.3234</v>
      </c>
    </row>
    <row r="309" customFormat="false" ht="48" hidden="false" customHeight="false" outlineLevel="0" collapsed="false">
      <c r="A309" s="14" t="n">
        <v>92775</v>
      </c>
      <c r="B309" s="23" t="s">
        <v>574</v>
      </c>
      <c r="C309" s="23" t="s">
        <v>66</v>
      </c>
      <c r="D309" s="24" t="s">
        <v>56</v>
      </c>
      <c r="E309" s="33" t="n">
        <v>54.08</v>
      </c>
      <c r="F309" s="62" t="n">
        <v>20.25</v>
      </c>
      <c r="G309" s="17" t="n">
        <f aca="false">ROUND((F309*(1+$G$15)),2)</f>
        <v>25.3</v>
      </c>
      <c r="H309" s="18" t="n">
        <f aca="false">J309*0.6</f>
        <v>820.9344</v>
      </c>
      <c r="I309" s="18" t="n">
        <f aca="false">J309*0.4</f>
        <v>547.2896</v>
      </c>
      <c r="J309" s="19" t="n">
        <f aca="false">G309*E309</f>
        <v>1368.224</v>
      </c>
    </row>
    <row r="310" customFormat="false" ht="48" hidden="false" customHeight="false" outlineLevel="0" collapsed="false">
      <c r="A310" s="14" t="n">
        <v>92263</v>
      </c>
      <c r="B310" s="15" t="s">
        <v>575</v>
      </c>
      <c r="C310" s="9" t="s">
        <v>576</v>
      </c>
      <c r="D310" s="15" t="s">
        <v>22</v>
      </c>
      <c r="E310" s="33" t="n">
        <v>31.74</v>
      </c>
      <c r="F310" s="62" t="n">
        <v>132.15</v>
      </c>
      <c r="G310" s="17" t="n">
        <f aca="false">ROUND((F310*(1+$G$15)),2)</f>
        <v>165.13</v>
      </c>
      <c r="H310" s="53" t="n">
        <f aca="false">J310*0.6</f>
        <v>3144.73572</v>
      </c>
      <c r="I310" s="53" t="n">
        <f aca="false">J310*0.4</f>
        <v>2096.49048</v>
      </c>
      <c r="J310" s="19" t="n">
        <f aca="false">G310*E310</f>
        <v>5241.2262</v>
      </c>
    </row>
    <row r="311" customFormat="false" ht="48" hidden="false" customHeight="false" outlineLevel="0" collapsed="false">
      <c r="A311" s="14" t="n">
        <v>92775</v>
      </c>
      <c r="B311" s="23" t="s">
        <v>577</v>
      </c>
      <c r="C311" s="23" t="s">
        <v>79</v>
      </c>
      <c r="D311" s="24" t="s">
        <v>56</v>
      </c>
      <c r="E311" s="33" t="n">
        <v>42.32</v>
      </c>
      <c r="F311" s="62" t="n">
        <v>20.25</v>
      </c>
      <c r="G311" s="17" t="n">
        <f aca="false">ROUND((F311*(1+$G$15)),2)</f>
        <v>25.3</v>
      </c>
      <c r="H311" s="18" t="n">
        <f aca="false">J311*0.6</f>
        <v>642.4176</v>
      </c>
      <c r="I311" s="18" t="n">
        <f aca="false">J311*0.4</f>
        <v>428.2784</v>
      </c>
      <c r="J311" s="19" t="n">
        <f aca="false">G311*E311</f>
        <v>1070.696</v>
      </c>
    </row>
    <row r="312" customFormat="false" ht="48" hidden="false" customHeight="false" outlineLevel="0" collapsed="false">
      <c r="A312" s="14" t="n">
        <v>92778</v>
      </c>
      <c r="B312" s="15" t="s">
        <v>578</v>
      </c>
      <c r="C312" s="9" t="s">
        <v>579</v>
      </c>
      <c r="D312" s="15" t="s">
        <v>56</v>
      </c>
      <c r="E312" s="25" t="n">
        <v>74</v>
      </c>
      <c r="F312" s="62" t="n">
        <v>16.72</v>
      </c>
      <c r="G312" s="17" t="n">
        <f aca="false">ROUND((F312*(1+$G$15)),2)</f>
        <v>20.89</v>
      </c>
      <c r="H312" s="24" t="n">
        <f aca="false">J312*0.6</f>
        <v>927.516</v>
      </c>
      <c r="I312" s="24" t="n">
        <f aca="false">J312*0.4</f>
        <v>618.344</v>
      </c>
      <c r="J312" s="19" t="n">
        <f aca="false">G312*E312</f>
        <v>1545.86</v>
      </c>
    </row>
    <row r="313" customFormat="false" ht="48" hidden="false" customHeight="false" outlineLevel="0" collapsed="false">
      <c r="A313" s="14" t="n">
        <v>92777</v>
      </c>
      <c r="B313" s="15" t="s">
        <v>580</v>
      </c>
      <c r="C313" s="9" t="s">
        <v>581</v>
      </c>
      <c r="D313" s="15" t="s">
        <v>56</v>
      </c>
      <c r="E313" s="25" t="n">
        <v>37.92</v>
      </c>
      <c r="F313" s="62" t="n">
        <v>18.57</v>
      </c>
      <c r="G313" s="17" t="n">
        <f aca="false">ROUND((F313*(1+$G$15)),2)</f>
        <v>23.21</v>
      </c>
      <c r="H313" s="24" t="n">
        <f aca="false">J313*0.6</f>
        <v>528.07392</v>
      </c>
      <c r="I313" s="24" t="n">
        <f aca="false">J313*0.4</f>
        <v>352.04928</v>
      </c>
      <c r="J313" s="19" t="n">
        <f aca="false">G313*E313</f>
        <v>880.1232</v>
      </c>
    </row>
    <row r="314" customFormat="false" ht="24" hidden="false" customHeight="false" outlineLevel="0" collapsed="false">
      <c r="A314" s="14" t="n">
        <v>92720</v>
      </c>
      <c r="B314" s="47" t="s">
        <v>582</v>
      </c>
      <c r="C314" s="48" t="s">
        <v>583</v>
      </c>
      <c r="D314" s="47" t="s">
        <v>34</v>
      </c>
      <c r="E314" s="49" t="n">
        <v>3.8</v>
      </c>
      <c r="F314" s="62" t="n">
        <v>473.36</v>
      </c>
      <c r="G314" s="17" t="n">
        <f aca="false">ROUND((F314*(1+$G$15)),2)</f>
        <v>591.51</v>
      </c>
      <c r="H314" s="50" t="n">
        <f aca="false">J314*0.6</f>
        <v>1348.6428</v>
      </c>
      <c r="I314" s="50" t="n">
        <f aca="false">J314*0.4</f>
        <v>899.0952</v>
      </c>
      <c r="J314" s="51" t="n">
        <f aca="false">G314*E314</f>
        <v>2247.738</v>
      </c>
    </row>
    <row r="315" s="27" customFormat="true" ht="48" hidden="false" customHeight="false" outlineLevel="0" collapsed="false">
      <c r="A315" s="14" t="n">
        <v>101159</v>
      </c>
      <c r="B315" s="15" t="s">
        <v>584</v>
      </c>
      <c r="C315" s="9" t="s">
        <v>585</v>
      </c>
      <c r="D315" s="15" t="s">
        <v>22</v>
      </c>
      <c r="E315" s="33" t="n">
        <v>99.4</v>
      </c>
      <c r="F315" s="62" t="n">
        <v>117.07</v>
      </c>
      <c r="G315" s="17" t="n">
        <f aca="false">ROUND((F315*(1+$G$15)),2)</f>
        <v>146.29</v>
      </c>
      <c r="H315" s="50" t="n">
        <f aca="false">J315*0.6</f>
        <v>8724.7356</v>
      </c>
      <c r="I315" s="50" t="n">
        <f aca="false">J315*0.4</f>
        <v>5816.4904</v>
      </c>
      <c r="J315" s="51" t="n">
        <f aca="false">G315*E315</f>
        <v>14541.226</v>
      </c>
    </row>
    <row r="316" s="27" customFormat="true" ht="48" hidden="false" customHeight="false" outlineLevel="0" collapsed="false">
      <c r="A316" s="66" t="n">
        <v>87879</v>
      </c>
      <c r="B316" s="69" t="s">
        <v>586</v>
      </c>
      <c r="C316" s="63" t="s">
        <v>208</v>
      </c>
      <c r="D316" s="70" t="s">
        <v>22</v>
      </c>
      <c r="E316" s="25" t="n">
        <v>99.4</v>
      </c>
      <c r="F316" s="62" t="n">
        <v>3.45</v>
      </c>
      <c r="G316" s="17" t="n">
        <f aca="false">ROUND((F316*(1+$G$15)),2)</f>
        <v>4.31</v>
      </c>
      <c r="H316" s="24" t="n">
        <f aca="false">J316*0.6</f>
        <v>257.0484</v>
      </c>
      <c r="I316" s="24" t="n">
        <f aca="false">J316*0.4</f>
        <v>171.3656</v>
      </c>
      <c r="J316" s="19" t="n">
        <f aca="false">G316*E316</f>
        <v>428.414</v>
      </c>
    </row>
    <row r="317" customFormat="false" ht="60" hidden="false" customHeight="false" outlineLevel="0" collapsed="false">
      <c r="A317" s="66" t="s">
        <v>209</v>
      </c>
      <c r="B317" s="69" t="s">
        <v>587</v>
      </c>
      <c r="C317" s="9" t="s">
        <v>211</v>
      </c>
      <c r="D317" s="70" t="s">
        <v>22</v>
      </c>
      <c r="E317" s="25" t="n">
        <v>99.4</v>
      </c>
      <c r="F317" s="62" t="n">
        <v>27.92</v>
      </c>
      <c r="G317" s="17" t="n">
        <f aca="false">ROUND((F317*(1+$G$15)),2)</f>
        <v>34.89</v>
      </c>
      <c r="H317" s="24" t="n">
        <f aca="false">J317*0.6</f>
        <v>2080.8396</v>
      </c>
      <c r="I317" s="24" t="n">
        <f aca="false">J317*0.4</f>
        <v>1387.2264</v>
      </c>
      <c r="J317" s="19" t="n">
        <f aca="false">G317*E317</f>
        <v>3468.066</v>
      </c>
    </row>
    <row r="318" customFormat="false" ht="24" hidden="false" customHeight="false" outlineLevel="0" collapsed="false">
      <c r="A318" s="66" t="s">
        <v>245</v>
      </c>
      <c r="B318" s="70" t="s">
        <v>588</v>
      </c>
      <c r="C318" s="63" t="s">
        <v>247</v>
      </c>
      <c r="D318" s="24" t="s">
        <v>22</v>
      </c>
      <c r="E318" s="25" t="n">
        <v>60</v>
      </c>
      <c r="F318" s="62" t="n">
        <v>2.08</v>
      </c>
      <c r="G318" s="17" t="n">
        <f aca="false">ROUND((F318*(1+$G$15)),2)</f>
        <v>2.6</v>
      </c>
      <c r="H318" s="24" t="n">
        <f aca="false">J318*0.6</f>
        <v>93.6</v>
      </c>
      <c r="I318" s="24" t="n">
        <f aca="false">J318*0.4</f>
        <v>62.4</v>
      </c>
      <c r="J318" s="10" t="n">
        <f aca="false">G318*E318</f>
        <v>156</v>
      </c>
    </row>
    <row r="319" customFormat="false" ht="36" hidden="false" customHeight="false" outlineLevel="0" collapsed="false">
      <c r="A319" s="66" t="n">
        <v>88489</v>
      </c>
      <c r="B319" s="70" t="s">
        <v>589</v>
      </c>
      <c r="C319" s="63" t="s">
        <v>249</v>
      </c>
      <c r="D319" s="24" t="s">
        <v>22</v>
      </c>
      <c r="E319" s="25" t="n">
        <v>60</v>
      </c>
      <c r="F319" s="62" t="n">
        <v>13.85</v>
      </c>
      <c r="G319" s="17" t="n">
        <f aca="false">ROUND((F319*(1+$G$15)),2)</f>
        <v>17.31</v>
      </c>
      <c r="H319" s="24" t="n">
        <f aca="false">J319*0.6</f>
        <v>623.16</v>
      </c>
      <c r="I319" s="24" t="n">
        <f aca="false">J319*0.4</f>
        <v>415.44</v>
      </c>
      <c r="J319" s="10" t="n">
        <f aca="false">G319*E319</f>
        <v>1038.6</v>
      </c>
    </row>
    <row r="320" customFormat="false" ht="36" hidden="false" customHeight="false" outlineLevel="0" collapsed="false">
      <c r="A320" s="14" t="n">
        <v>98557</v>
      </c>
      <c r="B320" s="23" t="s">
        <v>590</v>
      </c>
      <c r="C320" s="9" t="s">
        <v>69</v>
      </c>
      <c r="D320" s="24" t="s">
        <v>22</v>
      </c>
      <c r="E320" s="33" t="n">
        <v>49.7</v>
      </c>
      <c r="F320" s="62" t="n">
        <v>35.62</v>
      </c>
      <c r="G320" s="17" t="n">
        <f aca="false">ROUND((F320*(1+$G$15)),2)</f>
        <v>44.51</v>
      </c>
      <c r="H320" s="45" t="n">
        <f aca="false">J320*0.6</f>
        <v>1327.2882</v>
      </c>
      <c r="I320" s="45" t="n">
        <f aca="false">J320*0.4</f>
        <v>884.8588</v>
      </c>
      <c r="J320" s="19" t="n">
        <f aca="false">G320*E320</f>
        <v>2212.147</v>
      </c>
    </row>
    <row r="321" customFormat="false" ht="24" hidden="false" customHeight="false" outlineLevel="0" collapsed="false">
      <c r="A321" s="68" t="s">
        <v>253</v>
      </c>
      <c r="B321" s="69" t="s">
        <v>591</v>
      </c>
      <c r="C321" s="9" t="s">
        <v>255</v>
      </c>
      <c r="D321" s="24" t="s">
        <v>22</v>
      </c>
      <c r="E321" s="25" t="n">
        <v>60</v>
      </c>
      <c r="F321" s="62" t="n">
        <v>1.52</v>
      </c>
      <c r="G321" s="17" t="n">
        <f aca="false">ROUND((F321*(1+$G$15)),2)</f>
        <v>1.9</v>
      </c>
      <c r="H321" s="24" t="n">
        <f aca="false">J321*0.6</f>
        <v>68.4</v>
      </c>
      <c r="I321" s="24" t="n">
        <f aca="false">J321*0.4</f>
        <v>45.6</v>
      </c>
      <c r="J321" s="10" t="n">
        <f aca="false">G321*E321</f>
        <v>114</v>
      </c>
    </row>
    <row r="322" s="27" customFormat="true" ht="24.75" hidden="false" customHeight="false" outlineLevel="0" collapsed="false">
      <c r="A322" s="104" t="s">
        <v>592</v>
      </c>
      <c r="B322" s="98" t="s">
        <v>593</v>
      </c>
      <c r="C322" s="111" t="s">
        <v>594</v>
      </c>
      <c r="D322" s="81" t="s">
        <v>22</v>
      </c>
      <c r="E322" s="82" t="n">
        <v>45</v>
      </c>
      <c r="F322" s="62" t="n">
        <v>2.15</v>
      </c>
      <c r="G322" s="17" t="n">
        <f aca="false">ROUND((F322*(1+$G$15)),2)</f>
        <v>2.69</v>
      </c>
      <c r="H322" s="24" t="n">
        <f aca="false">J322*0.6</f>
        <v>72.63</v>
      </c>
      <c r="I322" s="24" t="n">
        <f aca="false">J322*0.4</f>
        <v>48.42</v>
      </c>
      <c r="J322" s="10" t="n">
        <f aca="false">G322*E322</f>
        <v>121.05</v>
      </c>
    </row>
    <row r="323" customFormat="false" ht="15" hidden="false" customHeight="false" outlineLevel="0" collapsed="false">
      <c r="A323" s="112"/>
      <c r="B323" s="113"/>
      <c r="C323" s="114"/>
      <c r="D323" s="113"/>
      <c r="E323" s="115"/>
      <c r="F323" s="115"/>
      <c r="G323" s="116"/>
      <c r="H323" s="116"/>
      <c r="I323" s="21" t="s">
        <v>27</v>
      </c>
      <c r="J323" s="22" t="n">
        <f aca="false">SUM(J301:J322)</f>
        <v>50697.7215</v>
      </c>
    </row>
    <row r="324" customFormat="false" ht="15" hidden="false" customHeight="false" outlineLevel="0" collapsed="false">
      <c r="A324" s="117" t="s">
        <v>595</v>
      </c>
      <c r="B324" s="117"/>
      <c r="C324" s="117"/>
      <c r="D324" s="117"/>
      <c r="E324" s="117"/>
      <c r="F324" s="117"/>
      <c r="G324" s="117"/>
      <c r="H324" s="117"/>
      <c r="I324" s="117"/>
      <c r="J324" s="117"/>
    </row>
    <row r="325" customFormat="false" ht="48" hidden="false" customHeight="false" outlineLevel="0" collapsed="false">
      <c r="A325" s="14" t="n">
        <v>101159</v>
      </c>
      <c r="B325" s="15" t="s">
        <v>596</v>
      </c>
      <c r="C325" s="9" t="s">
        <v>585</v>
      </c>
      <c r="D325" s="15" t="s">
        <v>22</v>
      </c>
      <c r="E325" s="33" t="n">
        <v>32</v>
      </c>
      <c r="F325" s="62" t="n">
        <v>117.07</v>
      </c>
      <c r="G325" s="17" t="n">
        <f aca="false">ROUND((F325*(1+$G$15)),2)</f>
        <v>146.29</v>
      </c>
      <c r="H325" s="24" t="n">
        <f aca="false">J325*0.6</f>
        <v>2808.768</v>
      </c>
      <c r="I325" s="24" t="n">
        <f aca="false">J325*0.4</f>
        <v>1872.512</v>
      </c>
      <c r="J325" s="19" t="n">
        <f aca="false">G325*E325</f>
        <v>4681.28</v>
      </c>
    </row>
    <row r="326" customFormat="false" ht="48" hidden="false" customHeight="false" outlineLevel="0" collapsed="false">
      <c r="A326" s="66" t="n">
        <v>87879</v>
      </c>
      <c r="B326" s="70" t="s">
        <v>597</v>
      </c>
      <c r="C326" s="63" t="s">
        <v>208</v>
      </c>
      <c r="D326" s="70" t="s">
        <v>22</v>
      </c>
      <c r="E326" s="25" t="n">
        <v>64</v>
      </c>
      <c r="F326" s="62" t="n">
        <v>3.45</v>
      </c>
      <c r="G326" s="17" t="n">
        <f aca="false">ROUND((F326*(1+$G$15)),2)</f>
        <v>4.31</v>
      </c>
      <c r="H326" s="24" t="n">
        <f aca="false">J326*0.6</f>
        <v>165.504</v>
      </c>
      <c r="I326" s="24" t="n">
        <f aca="false">J326*0.4</f>
        <v>110.336</v>
      </c>
      <c r="J326" s="19" t="n">
        <f aca="false">G326*E326</f>
        <v>275.84</v>
      </c>
    </row>
    <row r="327" customFormat="false" ht="60" hidden="false" customHeight="false" outlineLevel="0" collapsed="false">
      <c r="A327" s="66" t="s">
        <v>209</v>
      </c>
      <c r="B327" s="70" t="s">
        <v>598</v>
      </c>
      <c r="C327" s="9" t="s">
        <v>211</v>
      </c>
      <c r="D327" s="70" t="s">
        <v>22</v>
      </c>
      <c r="E327" s="25" t="n">
        <v>64</v>
      </c>
      <c r="F327" s="62" t="n">
        <v>27.92</v>
      </c>
      <c r="G327" s="17" t="n">
        <f aca="false">ROUND((F327*(1+$G$15)),2)</f>
        <v>34.89</v>
      </c>
      <c r="H327" s="24" t="n">
        <f aca="false">J327*0.6</f>
        <v>1339.776</v>
      </c>
      <c r="I327" s="24" t="n">
        <f aca="false">J327*0.4</f>
        <v>893.184</v>
      </c>
      <c r="J327" s="19" t="n">
        <f aca="false">G327*E327</f>
        <v>2232.96</v>
      </c>
    </row>
    <row r="328" customFormat="false" ht="24" hidden="false" customHeight="false" outlineLevel="0" collapsed="false">
      <c r="A328" s="66" t="s">
        <v>245</v>
      </c>
      <c r="B328" s="70" t="s">
        <v>599</v>
      </c>
      <c r="C328" s="63" t="s">
        <v>247</v>
      </c>
      <c r="D328" s="24" t="s">
        <v>22</v>
      </c>
      <c r="E328" s="25" t="n">
        <v>36.8</v>
      </c>
      <c r="F328" s="62" t="n">
        <v>2.08</v>
      </c>
      <c r="G328" s="17" t="n">
        <f aca="false">ROUND((F328*(1+$G$15)),2)</f>
        <v>2.6</v>
      </c>
      <c r="H328" s="24" t="n">
        <f aca="false">J328*0.6</f>
        <v>57.408</v>
      </c>
      <c r="I328" s="24" t="n">
        <f aca="false">J328*0.4</f>
        <v>38.272</v>
      </c>
      <c r="J328" s="10" t="n">
        <f aca="false">G328*E328</f>
        <v>95.68</v>
      </c>
    </row>
    <row r="329" customFormat="false" ht="36" hidden="false" customHeight="false" outlineLevel="0" collapsed="false">
      <c r="A329" s="66" t="n">
        <v>88489</v>
      </c>
      <c r="B329" s="70" t="s">
        <v>600</v>
      </c>
      <c r="C329" s="63" t="s">
        <v>249</v>
      </c>
      <c r="D329" s="24" t="s">
        <v>22</v>
      </c>
      <c r="E329" s="25" t="n">
        <v>36.8</v>
      </c>
      <c r="F329" s="62" t="n">
        <v>13.85</v>
      </c>
      <c r="G329" s="17" t="n">
        <f aca="false">ROUND((F329*(1+$G$15)),2)</f>
        <v>17.31</v>
      </c>
      <c r="H329" s="24" t="n">
        <f aca="false">J329*0.6</f>
        <v>382.2048</v>
      </c>
      <c r="I329" s="24" t="n">
        <f aca="false">J329*0.4</f>
        <v>254.8032</v>
      </c>
      <c r="J329" s="10" t="n">
        <f aca="false">G329*E329</f>
        <v>637.008</v>
      </c>
    </row>
    <row r="330" customFormat="false" ht="36" hidden="false" customHeight="false" outlineLevel="0" collapsed="false">
      <c r="A330" s="14" t="n">
        <v>98557</v>
      </c>
      <c r="B330" s="23" t="s">
        <v>601</v>
      </c>
      <c r="C330" s="9" t="s">
        <v>602</v>
      </c>
      <c r="D330" s="24" t="s">
        <v>22</v>
      </c>
      <c r="E330" s="33" t="n">
        <v>32</v>
      </c>
      <c r="F330" s="62" t="n">
        <v>35.62</v>
      </c>
      <c r="G330" s="17" t="n">
        <f aca="false">ROUND((F330*(1+$G$15)),2)</f>
        <v>44.51</v>
      </c>
      <c r="H330" s="45" t="n">
        <f aca="false">J330*0.6</f>
        <v>854.592</v>
      </c>
      <c r="I330" s="45" t="n">
        <f aca="false">J330*0.4</f>
        <v>569.728</v>
      </c>
      <c r="J330" s="19" t="n">
        <f aca="false">G330*E330</f>
        <v>1424.32</v>
      </c>
    </row>
    <row r="331" customFormat="false" ht="24" hidden="false" customHeight="false" outlineLevel="0" collapsed="false">
      <c r="A331" s="68" t="s">
        <v>253</v>
      </c>
      <c r="B331" s="69" t="s">
        <v>254</v>
      </c>
      <c r="C331" s="9" t="s">
        <v>255</v>
      </c>
      <c r="D331" s="24" t="s">
        <v>256</v>
      </c>
      <c r="E331" s="25" t="n">
        <v>36.8</v>
      </c>
      <c r="F331" s="62" t="n">
        <v>1.52</v>
      </c>
      <c r="G331" s="17" t="n">
        <f aca="false">ROUND((F331*(1+$G$15)),2)</f>
        <v>1.9</v>
      </c>
      <c r="H331" s="24" t="n">
        <f aca="false">J331*0.6</f>
        <v>41.952</v>
      </c>
      <c r="I331" s="24" t="n">
        <f aca="false">J331*0.4</f>
        <v>27.968</v>
      </c>
      <c r="J331" s="10" t="n">
        <f aca="false">G331*E331</f>
        <v>69.92</v>
      </c>
    </row>
    <row r="332" customFormat="false" ht="15" hidden="false" customHeight="false" outlineLevel="0" collapsed="false">
      <c r="A332" s="20"/>
      <c r="B332" s="20"/>
      <c r="C332" s="20"/>
      <c r="D332" s="20"/>
      <c r="E332" s="20"/>
      <c r="F332" s="20"/>
      <c r="G332" s="20"/>
      <c r="H332" s="20"/>
      <c r="I332" s="21" t="s">
        <v>27</v>
      </c>
      <c r="J332" s="22" t="n">
        <f aca="false">SUM(J325:J331)</f>
        <v>9417.008</v>
      </c>
    </row>
    <row r="333" customFormat="false" ht="15" hidden="false" customHeight="false" outlineLevel="0" collapsed="false">
      <c r="A333" s="117" t="s">
        <v>603</v>
      </c>
      <c r="B333" s="117"/>
      <c r="C333" s="117"/>
      <c r="D333" s="117"/>
      <c r="E333" s="117"/>
      <c r="F333" s="117"/>
      <c r="G333" s="117"/>
      <c r="H333" s="117"/>
      <c r="I333" s="117"/>
      <c r="J333" s="117"/>
    </row>
    <row r="334" customFormat="false" ht="24" hidden="false" customHeight="false" outlineLevel="0" collapsed="false">
      <c r="A334" s="14" t="n">
        <v>92720</v>
      </c>
      <c r="B334" s="47" t="s">
        <v>604</v>
      </c>
      <c r="C334" s="48" t="s">
        <v>583</v>
      </c>
      <c r="D334" s="47" t="s">
        <v>34</v>
      </c>
      <c r="E334" s="49" t="n">
        <v>0.5</v>
      </c>
      <c r="F334" s="62" t="n">
        <v>473.36</v>
      </c>
      <c r="G334" s="17" t="n">
        <f aca="false">ROUND((F334*(1+$G$15)),2)</f>
        <v>591.51</v>
      </c>
      <c r="H334" s="50" t="n">
        <f aca="false">J334*0.6</f>
        <v>177.453</v>
      </c>
      <c r="I334" s="50" t="n">
        <f aca="false">J334*0.4</f>
        <v>118.302</v>
      </c>
      <c r="J334" s="51" t="n">
        <f aca="false">G334*E334</f>
        <v>295.755</v>
      </c>
    </row>
    <row r="335" customFormat="false" ht="36" hidden="false" customHeight="false" outlineLevel="0" collapsed="false">
      <c r="A335" s="14" t="s">
        <v>212</v>
      </c>
      <c r="B335" s="15" t="s">
        <v>605</v>
      </c>
      <c r="C335" s="9" t="s">
        <v>606</v>
      </c>
      <c r="D335" s="15" t="s">
        <v>31</v>
      </c>
      <c r="E335" s="33" t="n">
        <v>69</v>
      </c>
      <c r="F335" s="62" t="n">
        <v>30</v>
      </c>
      <c r="G335" s="17" t="n">
        <f aca="false">ROUND((F335*(1+$G$15)),2)</f>
        <v>37.49</v>
      </c>
      <c r="H335" s="53" t="n">
        <f aca="false">J335*0.6</f>
        <v>1552.086</v>
      </c>
      <c r="I335" s="53" t="n">
        <f aca="false">J335*0.4</f>
        <v>1034.724</v>
      </c>
      <c r="J335" s="19" t="n">
        <f aca="false">G335*E335</f>
        <v>2586.81</v>
      </c>
    </row>
    <row r="336" customFormat="false" ht="48" hidden="false" customHeight="false" outlineLevel="0" collapsed="false">
      <c r="A336" s="14" t="n">
        <v>92775</v>
      </c>
      <c r="B336" s="23" t="s">
        <v>607</v>
      </c>
      <c r="C336" s="23" t="s">
        <v>79</v>
      </c>
      <c r="D336" s="24" t="s">
        <v>56</v>
      </c>
      <c r="E336" s="33" t="n">
        <v>13.22</v>
      </c>
      <c r="F336" s="62" t="n">
        <v>20.25</v>
      </c>
      <c r="G336" s="17" t="n">
        <f aca="false">ROUND((F336*(1+$G$15)),2)</f>
        <v>25.3</v>
      </c>
      <c r="H336" s="18" t="n">
        <f aca="false">J336*0.6</f>
        <v>200.6796</v>
      </c>
      <c r="I336" s="18" t="n">
        <f aca="false">J336*0.4</f>
        <v>133.7864</v>
      </c>
      <c r="J336" s="19" t="n">
        <f aca="false">G336*E336</f>
        <v>334.466</v>
      </c>
    </row>
    <row r="337" customFormat="false" ht="60" hidden="false" customHeight="false" outlineLevel="0" collapsed="false">
      <c r="A337" s="14" t="n">
        <v>92776</v>
      </c>
      <c r="B337" s="15" t="s">
        <v>608</v>
      </c>
      <c r="C337" s="9" t="s">
        <v>609</v>
      </c>
      <c r="D337" s="15" t="s">
        <v>56</v>
      </c>
      <c r="E337" s="25" t="n">
        <v>50.71</v>
      </c>
      <c r="F337" s="62" t="n">
        <v>19.52</v>
      </c>
      <c r="G337" s="17" t="n">
        <f aca="false">ROUND((F337*(1+$G$15)),2)</f>
        <v>24.39</v>
      </c>
      <c r="H337" s="24" t="n">
        <f aca="false">J337*0.6</f>
        <v>742.09014</v>
      </c>
      <c r="I337" s="24" t="n">
        <f aca="false">J337*0.4</f>
        <v>494.72676</v>
      </c>
      <c r="J337" s="19" t="n">
        <f aca="false">G337*E337</f>
        <v>1236.8169</v>
      </c>
    </row>
    <row r="338" customFormat="false" ht="24" hidden="false" customHeight="false" outlineLevel="0" collapsed="false">
      <c r="A338" s="66" t="s">
        <v>245</v>
      </c>
      <c r="B338" s="70" t="s">
        <v>610</v>
      </c>
      <c r="C338" s="63" t="s">
        <v>247</v>
      </c>
      <c r="D338" s="24" t="s">
        <v>22</v>
      </c>
      <c r="E338" s="25" t="n">
        <v>20.93</v>
      </c>
      <c r="F338" s="62" t="n">
        <v>2.08</v>
      </c>
      <c r="G338" s="17" t="n">
        <f aca="false">ROUND((F338*(1+$G$15)),2)</f>
        <v>2.6</v>
      </c>
      <c r="H338" s="24" t="n">
        <f aca="false">J338*0.6</f>
        <v>32.6508</v>
      </c>
      <c r="I338" s="24" t="n">
        <f aca="false">J338*0.4</f>
        <v>21.7672</v>
      </c>
      <c r="J338" s="10" t="n">
        <f aca="false">G338*E338</f>
        <v>54.418</v>
      </c>
    </row>
    <row r="339" customFormat="false" ht="36" hidden="false" customHeight="false" outlineLevel="0" collapsed="false">
      <c r="A339" s="66" t="n">
        <v>88489</v>
      </c>
      <c r="B339" s="70" t="s">
        <v>611</v>
      </c>
      <c r="C339" s="63" t="s">
        <v>249</v>
      </c>
      <c r="D339" s="24" t="s">
        <v>22</v>
      </c>
      <c r="E339" s="25" t="n">
        <v>20.93</v>
      </c>
      <c r="F339" s="62" t="n">
        <v>13.85</v>
      </c>
      <c r="G339" s="17" t="n">
        <f aca="false">ROUND((F339*(1+$G$15)),2)</f>
        <v>17.31</v>
      </c>
      <c r="H339" s="24" t="n">
        <f aca="false">J339*0.6</f>
        <v>217.37898</v>
      </c>
      <c r="I339" s="24" t="n">
        <f aca="false">J339*0.4</f>
        <v>144.91932</v>
      </c>
      <c r="J339" s="10" t="n">
        <f aca="false">G339*E339</f>
        <v>362.2983</v>
      </c>
    </row>
    <row r="340" customFormat="false" ht="24" hidden="false" customHeight="false" outlineLevel="0" collapsed="false">
      <c r="A340" s="68" t="s">
        <v>253</v>
      </c>
      <c r="B340" s="69" t="s">
        <v>254</v>
      </c>
      <c r="C340" s="9" t="s">
        <v>255</v>
      </c>
      <c r="D340" s="24" t="s">
        <v>256</v>
      </c>
      <c r="E340" s="25" t="n">
        <v>20.93</v>
      </c>
      <c r="F340" s="62" t="n">
        <v>1.52</v>
      </c>
      <c r="G340" s="17" t="n">
        <f aca="false">ROUND((F340*(1+$G$15)),2)</f>
        <v>1.9</v>
      </c>
      <c r="H340" s="24" t="n">
        <f aca="false">J340*0.6</f>
        <v>23.8602</v>
      </c>
      <c r="I340" s="24" t="n">
        <f aca="false">J340*0.4</f>
        <v>15.9068</v>
      </c>
      <c r="J340" s="10" t="n">
        <f aca="false">G340*E340</f>
        <v>39.767</v>
      </c>
    </row>
    <row r="341" customFormat="false" ht="15" hidden="false" customHeight="false" outlineLevel="0" collapsed="false">
      <c r="A341" s="20"/>
      <c r="B341" s="20"/>
      <c r="C341" s="20"/>
      <c r="D341" s="20"/>
      <c r="E341" s="20"/>
      <c r="F341" s="20"/>
      <c r="G341" s="20"/>
      <c r="H341" s="20"/>
      <c r="I341" s="21" t="s">
        <v>27</v>
      </c>
      <c r="J341" s="22" t="n">
        <f aca="false">SUM(J334:J340)</f>
        <v>4910.3312</v>
      </c>
    </row>
    <row r="342" customFormat="false" ht="15" hidden="false" customHeight="false" outlineLevel="0" collapsed="false">
      <c r="A342" s="13" t="s">
        <v>612</v>
      </c>
      <c r="B342" s="13"/>
      <c r="C342" s="13"/>
      <c r="D342" s="13"/>
      <c r="E342" s="13"/>
      <c r="F342" s="13"/>
      <c r="G342" s="13"/>
      <c r="H342" s="13"/>
      <c r="I342" s="13"/>
      <c r="J342" s="13"/>
    </row>
    <row r="343" customFormat="false" ht="24" hidden="false" customHeight="false" outlineLevel="0" collapsed="false">
      <c r="A343" s="68" t="s">
        <v>613</v>
      </c>
      <c r="B343" s="69" t="s">
        <v>614</v>
      </c>
      <c r="C343" s="9" t="s">
        <v>615</v>
      </c>
      <c r="D343" s="70" t="s">
        <v>22</v>
      </c>
      <c r="E343" s="25" t="n">
        <v>188.16</v>
      </c>
      <c r="F343" s="62" t="n">
        <v>1.6</v>
      </c>
      <c r="G343" s="17" t="n">
        <f aca="false">ROUND((F343*(1+$G$15)),2)</f>
        <v>2</v>
      </c>
      <c r="H343" s="24" t="n">
        <f aca="false">J343*0.6</f>
        <v>225.792</v>
      </c>
      <c r="I343" s="24" t="n">
        <f aca="false">J343*0.4</f>
        <v>150.528</v>
      </c>
      <c r="J343" s="19" t="n">
        <f aca="false">G343*E343</f>
        <v>376.32</v>
      </c>
    </row>
    <row r="344" customFormat="false" ht="60" hidden="false" customHeight="false" outlineLevel="0" collapsed="false">
      <c r="A344" s="66" t="n">
        <v>87879</v>
      </c>
      <c r="B344" s="70" t="s">
        <v>616</v>
      </c>
      <c r="C344" s="63" t="s">
        <v>617</v>
      </c>
      <c r="D344" s="70" t="s">
        <v>22</v>
      </c>
      <c r="E344" s="25" t="n">
        <v>119.56</v>
      </c>
      <c r="F344" s="62" t="n">
        <v>3.45</v>
      </c>
      <c r="G344" s="17" t="n">
        <f aca="false">ROUND((F344*(1+$G$15)),2)</f>
        <v>4.31</v>
      </c>
      <c r="H344" s="24" t="n">
        <f aca="false">J344*0.6</f>
        <v>309.18216</v>
      </c>
      <c r="I344" s="24" t="n">
        <f aca="false">J344*0.4</f>
        <v>206.12144</v>
      </c>
      <c r="J344" s="19" t="n">
        <f aca="false">G344*E344</f>
        <v>515.3036</v>
      </c>
    </row>
    <row r="345" customFormat="false" ht="72" hidden="false" customHeight="false" outlineLevel="0" collapsed="false">
      <c r="A345" s="66" t="s">
        <v>209</v>
      </c>
      <c r="B345" s="70" t="s">
        <v>618</v>
      </c>
      <c r="C345" s="9" t="s">
        <v>619</v>
      </c>
      <c r="D345" s="70" t="s">
        <v>22</v>
      </c>
      <c r="E345" s="25" t="n">
        <v>119.56</v>
      </c>
      <c r="F345" s="62" t="n">
        <v>27.92</v>
      </c>
      <c r="G345" s="17" t="n">
        <f aca="false">ROUND((F345*(1+$G$15)),2)</f>
        <v>34.89</v>
      </c>
      <c r="H345" s="24" t="n">
        <f aca="false">J345*0.6</f>
        <v>2502.86904</v>
      </c>
      <c r="I345" s="24" t="n">
        <f aca="false">J345*0.4</f>
        <v>1668.57936</v>
      </c>
      <c r="J345" s="19" t="n">
        <f aca="false">G345*E345</f>
        <v>4171.4484</v>
      </c>
    </row>
    <row r="346" customFormat="false" ht="60" hidden="false" customHeight="false" outlineLevel="0" collapsed="false">
      <c r="A346" s="66" t="n">
        <v>87879</v>
      </c>
      <c r="B346" s="70" t="s">
        <v>620</v>
      </c>
      <c r="C346" s="63" t="s">
        <v>621</v>
      </c>
      <c r="D346" s="70" t="s">
        <v>22</v>
      </c>
      <c r="E346" s="25" t="n">
        <v>9.8</v>
      </c>
      <c r="F346" s="62" t="n">
        <v>3.45</v>
      </c>
      <c r="G346" s="17" t="n">
        <f aca="false">ROUND((F346*(1+$G$15)),2)</f>
        <v>4.31</v>
      </c>
      <c r="H346" s="24" t="n">
        <f aca="false">J346*0.6</f>
        <v>25.3428</v>
      </c>
      <c r="I346" s="24" t="n">
        <f aca="false">J346*0.4</f>
        <v>16.8952</v>
      </c>
      <c r="J346" s="19" t="n">
        <f aca="false">G346*E346</f>
        <v>42.238</v>
      </c>
    </row>
    <row r="347" customFormat="false" ht="72" hidden="false" customHeight="false" outlineLevel="0" collapsed="false">
      <c r="A347" s="66" t="s">
        <v>209</v>
      </c>
      <c r="B347" s="70" t="s">
        <v>622</v>
      </c>
      <c r="C347" s="9" t="s">
        <v>623</v>
      </c>
      <c r="D347" s="70" t="s">
        <v>22</v>
      </c>
      <c r="E347" s="25" t="n">
        <v>9.8</v>
      </c>
      <c r="F347" s="62" t="n">
        <v>27.92</v>
      </c>
      <c r="G347" s="17" t="n">
        <f aca="false">ROUND((F347*(1+$G$15)),2)</f>
        <v>34.89</v>
      </c>
      <c r="H347" s="24" t="n">
        <f aca="false">J347*0.6</f>
        <v>205.1532</v>
      </c>
      <c r="I347" s="24" t="n">
        <f aca="false">J347*0.4</f>
        <v>136.7688</v>
      </c>
      <c r="J347" s="19" t="n">
        <f aca="false">G347*E347</f>
        <v>341.922</v>
      </c>
    </row>
    <row r="348" customFormat="false" ht="36" hidden="false" customHeight="false" outlineLevel="0" collapsed="false">
      <c r="A348" s="66" t="s">
        <v>245</v>
      </c>
      <c r="B348" s="70" t="s">
        <v>624</v>
      </c>
      <c r="C348" s="63" t="s">
        <v>625</v>
      </c>
      <c r="D348" s="24" t="s">
        <v>22</v>
      </c>
      <c r="E348" s="25" t="n">
        <v>188.16</v>
      </c>
      <c r="F348" s="62" t="n">
        <v>2.08</v>
      </c>
      <c r="G348" s="17" t="n">
        <f aca="false">ROUND((F348*(1+$G$15)),2)</f>
        <v>2.6</v>
      </c>
      <c r="H348" s="24" t="n">
        <f aca="false">J348*0.6</f>
        <v>293.5296</v>
      </c>
      <c r="I348" s="24" t="n">
        <f aca="false">J348*0.4</f>
        <v>195.6864</v>
      </c>
      <c r="J348" s="10" t="n">
        <f aca="false">G348*E348</f>
        <v>489.216</v>
      </c>
    </row>
    <row r="349" customFormat="false" ht="24" hidden="false" customHeight="false" outlineLevel="0" collapsed="false">
      <c r="A349" s="66" t="s">
        <v>626</v>
      </c>
      <c r="B349" s="70" t="s">
        <v>627</v>
      </c>
      <c r="C349" s="9" t="s">
        <v>628</v>
      </c>
      <c r="D349" s="70" t="s">
        <v>22</v>
      </c>
      <c r="E349" s="25" t="n">
        <v>188.16</v>
      </c>
      <c r="F349" s="62" t="n">
        <v>14.41</v>
      </c>
      <c r="G349" s="17" t="n">
        <f aca="false">ROUND((F349*(1+$G$15)),2)</f>
        <v>18.01</v>
      </c>
      <c r="H349" s="24" t="n">
        <f aca="false">J349*0.6</f>
        <v>2033.25696</v>
      </c>
      <c r="I349" s="24" t="n">
        <f aca="false">J349*0.4</f>
        <v>1355.50464</v>
      </c>
      <c r="J349" s="19" t="n">
        <f aca="false">G349*E349</f>
        <v>3388.7616</v>
      </c>
    </row>
    <row r="350" customFormat="false" ht="36" hidden="false" customHeight="false" outlineLevel="0" collapsed="false">
      <c r="A350" s="66" t="n">
        <v>88489</v>
      </c>
      <c r="B350" s="70" t="s">
        <v>629</v>
      </c>
      <c r="C350" s="63" t="s">
        <v>249</v>
      </c>
      <c r="D350" s="24" t="s">
        <v>22</v>
      </c>
      <c r="E350" s="25" t="n">
        <v>188.16</v>
      </c>
      <c r="F350" s="62" t="n">
        <v>13.85</v>
      </c>
      <c r="G350" s="17" t="n">
        <f aca="false">ROUND((F350*(1+$G$15)),2)</f>
        <v>17.31</v>
      </c>
      <c r="H350" s="24" t="n">
        <f aca="false">J350*0.6</f>
        <v>1954.22976</v>
      </c>
      <c r="I350" s="24" t="n">
        <f aca="false">J350*0.4</f>
        <v>1302.81984</v>
      </c>
      <c r="J350" s="10" t="n">
        <f aca="false">G350*E350</f>
        <v>3257.0496</v>
      </c>
    </row>
    <row r="351" customFormat="false" ht="15" hidden="false" customHeight="false" outlineLevel="0" collapsed="false">
      <c r="A351" s="20"/>
      <c r="B351" s="20"/>
      <c r="C351" s="20"/>
      <c r="D351" s="20"/>
      <c r="E351" s="20"/>
      <c r="F351" s="20"/>
      <c r="G351" s="20"/>
      <c r="H351" s="20"/>
      <c r="I351" s="21" t="s">
        <v>27</v>
      </c>
      <c r="J351" s="22" t="n">
        <f aca="false">SUM(J343:J350)</f>
        <v>12582.2592</v>
      </c>
    </row>
    <row r="352" customFormat="false" ht="15" hidden="false" customHeight="false" outlineLevel="0" collapsed="false">
      <c r="A352" s="13" t="s">
        <v>630</v>
      </c>
      <c r="B352" s="13"/>
      <c r="C352" s="13"/>
      <c r="D352" s="13"/>
      <c r="E352" s="13"/>
      <c r="F352" s="13"/>
      <c r="G352" s="13"/>
      <c r="H352" s="13"/>
      <c r="I352" s="13"/>
      <c r="J352" s="13"/>
    </row>
    <row r="353" customFormat="false" ht="36" hidden="false" customHeight="false" outlineLevel="0" collapsed="false">
      <c r="A353" s="32" t="n">
        <v>102487</v>
      </c>
      <c r="B353" s="23" t="s">
        <v>631</v>
      </c>
      <c r="C353" s="23" t="s">
        <v>44</v>
      </c>
      <c r="D353" s="24" t="s">
        <v>632</v>
      </c>
      <c r="E353" s="33" t="n">
        <v>0.55</v>
      </c>
      <c r="F353" s="62" t="n">
        <v>449.89</v>
      </c>
      <c r="G353" s="17" t="n">
        <f aca="false">ROUND((F353*(1+$G$15)),2)</f>
        <v>562.18</v>
      </c>
      <c r="H353" s="18" t="n">
        <f aca="false">J353*0.6</f>
        <v>185.5194</v>
      </c>
      <c r="I353" s="18" t="n">
        <f aca="false">J353*0.4</f>
        <v>123.6796</v>
      </c>
      <c r="J353" s="19" t="n">
        <f aca="false">G353*E353</f>
        <v>309.199</v>
      </c>
    </row>
    <row r="354" customFormat="false" ht="48" hidden="false" customHeight="false" outlineLevel="0" collapsed="false">
      <c r="A354" s="14" t="n">
        <v>94965</v>
      </c>
      <c r="B354" s="23" t="s">
        <v>633</v>
      </c>
      <c r="C354" s="9" t="s">
        <v>46</v>
      </c>
      <c r="D354" s="24" t="s">
        <v>34</v>
      </c>
      <c r="E354" s="33" t="n">
        <v>0.2</v>
      </c>
      <c r="F354" s="62" t="n">
        <v>396.39</v>
      </c>
      <c r="G354" s="17" t="n">
        <f aca="false">ROUND((F354*(1+$G$15)),2)</f>
        <v>495.33</v>
      </c>
      <c r="H354" s="24" t="n">
        <f aca="false">J354*0.6</f>
        <v>59.4396</v>
      </c>
      <c r="I354" s="24" t="n">
        <f aca="false">J354*0.4</f>
        <v>39.6264</v>
      </c>
      <c r="J354" s="19" t="n">
        <f aca="false">G354*E354</f>
        <v>99.066</v>
      </c>
    </row>
    <row r="355" customFormat="false" ht="36" hidden="false" customHeight="false" outlineLevel="0" collapsed="false">
      <c r="A355" s="14" t="n">
        <v>92873</v>
      </c>
      <c r="B355" s="15" t="s">
        <v>634</v>
      </c>
      <c r="C355" s="9" t="s">
        <v>60</v>
      </c>
      <c r="D355" s="15" t="s">
        <v>34</v>
      </c>
      <c r="E355" s="25" t="n">
        <f aca="false">E354</f>
        <v>0.2</v>
      </c>
      <c r="F355" s="62" t="n">
        <v>179.14</v>
      </c>
      <c r="G355" s="17" t="n">
        <f aca="false">ROUND((F355*(1+$G$15)),2)</f>
        <v>223.85</v>
      </c>
      <c r="H355" s="24" t="n">
        <f aca="false">J355*0.6</f>
        <v>26.862</v>
      </c>
      <c r="I355" s="24" t="n">
        <f aca="false">J355*0.4</f>
        <v>17.908</v>
      </c>
      <c r="J355" s="19" t="n">
        <f aca="false">G355*E355</f>
        <v>44.77</v>
      </c>
    </row>
    <row r="356" customFormat="false" ht="24" hidden="false" customHeight="false" outlineLevel="0" collapsed="false">
      <c r="A356" s="32" t="n">
        <v>92265</v>
      </c>
      <c r="B356" s="23" t="s">
        <v>635</v>
      </c>
      <c r="C356" s="23" t="s">
        <v>636</v>
      </c>
      <c r="D356" s="24" t="s">
        <v>22</v>
      </c>
      <c r="E356" s="33" t="n">
        <v>0.92</v>
      </c>
      <c r="F356" s="62" t="n">
        <v>100.31</v>
      </c>
      <c r="G356" s="17" t="n">
        <f aca="false">ROUND((F356*(1+$G$15)),2)</f>
        <v>125.35</v>
      </c>
      <c r="H356" s="24" t="n">
        <f aca="false">J356*0.6</f>
        <v>69.1932</v>
      </c>
      <c r="I356" s="18" t="n">
        <f aca="false">J356*0.4</f>
        <v>46.1288</v>
      </c>
      <c r="J356" s="19" t="n">
        <f aca="false">G356*E356</f>
        <v>115.322</v>
      </c>
    </row>
    <row r="357" customFormat="false" ht="24" hidden="false" customHeight="false" outlineLevel="0" collapsed="false">
      <c r="A357" s="32" t="n">
        <v>96546</v>
      </c>
      <c r="B357" s="23" t="s">
        <v>637</v>
      </c>
      <c r="C357" s="23" t="s">
        <v>64</v>
      </c>
      <c r="D357" s="24" t="s">
        <v>56</v>
      </c>
      <c r="E357" s="33" t="n">
        <v>11.32</v>
      </c>
      <c r="F357" s="62" t="n">
        <v>16.79</v>
      </c>
      <c r="G357" s="17" t="n">
        <f aca="false">ROUND((F357*(1+$G$15)),2)</f>
        <v>20.98</v>
      </c>
      <c r="H357" s="18" t="n">
        <f aca="false">J357*0.6</f>
        <v>142.49616</v>
      </c>
      <c r="I357" s="18" t="n">
        <f aca="false">J357*0.4</f>
        <v>94.99744</v>
      </c>
      <c r="J357" s="19" t="n">
        <f aca="false">G357*E357</f>
        <v>237.4936</v>
      </c>
    </row>
    <row r="358" customFormat="false" ht="48" hidden="false" customHeight="false" outlineLevel="0" collapsed="false">
      <c r="A358" s="14" t="n">
        <v>92775</v>
      </c>
      <c r="B358" s="23" t="s">
        <v>638</v>
      </c>
      <c r="C358" s="23" t="s">
        <v>66</v>
      </c>
      <c r="D358" s="24" t="s">
        <v>56</v>
      </c>
      <c r="E358" s="33" t="n">
        <v>3.97</v>
      </c>
      <c r="F358" s="62" t="n">
        <v>20.25</v>
      </c>
      <c r="G358" s="17" t="n">
        <f aca="false">ROUND((F358*(1+$G$15)),2)</f>
        <v>25.3</v>
      </c>
      <c r="H358" s="18" t="n">
        <f aca="false">J358*0.6</f>
        <v>60.2646</v>
      </c>
      <c r="I358" s="18" t="n">
        <f aca="false">J358*0.4</f>
        <v>40.1764</v>
      </c>
      <c r="J358" s="19" t="n">
        <f aca="false">G358*E358</f>
        <v>100.441</v>
      </c>
    </row>
    <row r="359" customFormat="false" ht="72" hidden="false" customHeight="false" outlineLevel="0" collapsed="false">
      <c r="A359" s="14" t="n">
        <v>87521</v>
      </c>
      <c r="B359" s="15" t="s">
        <v>638</v>
      </c>
      <c r="C359" s="9" t="s">
        <v>119</v>
      </c>
      <c r="D359" s="15" t="s">
        <v>22</v>
      </c>
      <c r="E359" s="25" t="n">
        <v>5.76</v>
      </c>
      <c r="F359" s="62" t="n">
        <v>75.13</v>
      </c>
      <c r="G359" s="17" t="n">
        <f aca="false">ROUND((F359*(1+$G$15)),2)</f>
        <v>93.88</v>
      </c>
      <c r="H359" s="24" t="n">
        <f aca="false">J359*0.6</f>
        <v>324.44928</v>
      </c>
      <c r="I359" s="24" t="n">
        <f aca="false">J359*0.4</f>
        <v>216.29952</v>
      </c>
      <c r="J359" s="19" t="n">
        <f aca="false">G359*E359</f>
        <v>540.7488</v>
      </c>
    </row>
    <row r="360" customFormat="false" ht="24" hidden="false" customHeight="false" outlineLevel="0" collapsed="false">
      <c r="A360" s="68" t="s">
        <v>534</v>
      </c>
      <c r="B360" s="69" t="s">
        <v>639</v>
      </c>
      <c r="C360" s="103" t="s">
        <v>640</v>
      </c>
      <c r="D360" s="24" t="s">
        <v>256</v>
      </c>
      <c r="E360" s="25" t="n">
        <v>1.26</v>
      </c>
      <c r="F360" s="62" t="n">
        <v>97.98</v>
      </c>
      <c r="G360" s="17" t="n">
        <f aca="false">ROUND((F360*(1+$G$15)),2)</f>
        <v>122.44</v>
      </c>
      <c r="H360" s="18" t="n">
        <f aca="false">J360*0.6</f>
        <v>92.56464</v>
      </c>
      <c r="I360" s="18" t="n">
        <f aca="false">J360*0.4</f>
        <v>61.70976</v>
      </c>
      <c r="J360" s="19" t="n">
        <f aca="false">G360*E360</f>
        <v>154.2744</v>
      </c>
    </row>
    <row r="361" customFormat="false" ht="36" hidden="false" customHeight="false" outlineLevel="0" collapsed="false">
      <c r="A361" s="66" t="s">
        <v>212</v>
      </c>
      <c r="B361" s="69" t="s">
        <v>641</v>
      </c>
      <c r="C361" s="63" t="s">
        <v>538</v>
      </c>
      <c r="D361" s="86" t="s">
        <v>22</v>
      </c>
      <c r="E361" s="25" t="n">
        <v>1.26</v>
      </c>
      <c r="F361" s="62" t="n">
        <v>58</v>
      </c>
      <c r="G361" s="17" t="n">
        <f aca="false">ROUND((F361*(1+$G$15)),2)</f>
        <v>72.48</v>
      </c>
      <c r="H361" s="18" t="n">
        <f aca="false">J361*0.6</f>
        <v>54.79488</v>
      </c>
      <c r="I361" s="18" t="n">
        <f aca="false">J361*0.4</f>
        <v>36.52992</v>
      </c>
      <c r="J361" s="19" t="n">
        <f aca="false">G361*E361</f>
        <v>91.3248</v>
      </c>
    </row>
    <row r="362" customFormat="false" ht="48" hidden="false" customHeight="false" outlineLevel="0" collapsed="false">
      <c r="A362" s="14" t="n">
        <v>101964</v>
      </c>
      <c r="B362" s="15" t="s">
        <v>642</v>
      </c>
      <c r="C362" s="9" t="s">
        <v>96</v>
      </c>
      <c r="D362" s="15" t="s">
        <v>22</v>
      </c>
      <c r="E362" s="25" t="n">
        <v>1.26</v>
      </c>
      <c r="F362" s="62" t="n">
        <v>143</v>
      </c>
      <c r="G362" s="17" t="n">
        <f aca="false">ROUND((F362*(1+$G$15)),2)</f>
        <v>178.69</v>
      </c>
      <c r="H362" s="24" t="n">
        <f aca="false">J362*0.6</f>
        <v>135.08964</v>
      </c>
      <c r="I362" s="24" t="n">
        <f aca="false">J362*0.4</f>
        <v>90.05976</v>
      </c>
      <c r="J362" s="19" t="n">
        <f aca="false">G362*E362</f>
        <v>225.1494</v>
      </c>
    </row>
    <row r="363" customFormat="false" ht="48" hidden="false" customHeight="false" outlineLevel="0" collapsed="false">
      <c r="A363" s="68" t="n">
        <v>87879</v>
      </c>
      <c r="B363" s="69" t="s">
        <v>643</v>
      </c>
      <c r="C363" s="63" t="s">
        <v>208</v>
      </c>
      <c r="D363" s="70" t="s">
        <v>22</v>
      </c>
      <c r="E363" s="25" t="n">
        <v>12.8</v>
      </c>
      <c r="F363" s="62" t="n">
        <v>3.45</v>
      </c>
      <c r="G363" s="17" t="n">
        <f aca="false">ROUND((F363*(1+$G$15)),2)</f>
        <v>4.31</v>
      </c>
      <c r="H363" s="24" t="n">
        <f aca="false">J363*0.6</f>
        <v>33.1008</v>
      </c>
      <c r="I363" s="24" t="n">
        <f aca="false">J363*0.4</f>
        <v>22.0672</v>
      </c>
      <c r="J363" s="19" t="n">
        <f aca="false">G363*E363</f>
        <v>55.168</v>
      </c>
    </row>
    <row r="364" customFormat="false" ht="60" hidden="false" customHeight="false" outlineLevel="0" collapsed="false">
      <c r="A364" s="68" t="s">
        <v>209</v>
      </c>
      <c r="B364" s="69" t="s">
        <v>644</v>
      </c>
      <c r="C364" s="9" t="s">
        <v>211</v>
      </c>
      <c r="D364" s="70" t="s">
        <v>22</v>
      </c>
      <c r="E364" s="25" t="n">
        <v>12.8</v>
      </c>
      <c r="F364" s="62" t="n">
        <v>27.92</v>
      </c>
      <c r="G364" s="17" t="n">
        <f aca="false">ROUND((F364*(1+$G$15)),2)</f>
        <v>34.89</v>
      </c>
      <c r="H364" s="24" t="n">
        <f aca="false">J364*0.6</f>
        <v>267.9552</v>
      </c>
      <c r="I364" s="24" t="n">
        <f aca="false">J364*0.4</f>
        <v>178.6368</v>
      </c>
      <c r="J364" s="19" t="n">
        <f aca="false">G364*E364</f>
        <v>446.592</v>
      </c>
    </row>
    <row r="365" customFormat="false" ht="24" hidden="false" customHeight="false" outlineLevel="0" collapsed="false">
      <c r="A365" s="66" t="s">
        <v>212</v>
      </c>
      <c r="B365" s="70" t="s">
        <v>645</v>
      </c>
      <c r="C365" s="9" t="s">
        <v>214</v>
      </c>
      <c r="D365" s="70" t="s">
        <v>22</v>
      </c>
      <c r="E365" s="25" t="n">
        <v>12.8</v>
      </c>
      <c r="F365" s="62" t="n">
        <v>4.48</v>
      </c>
      <c r="G365" s="17" t="n">
        <f aca="false">ROUND((F365*(1+$G$15)),2)</f>
        <v>5.6</v>
      </c>
      <c r="H365" s="24" t="n">
        <f aca="false">J365*0.6</f>
        <v>43.008</v>
      </c>
      <c r="I365" s="24" t="n">
        <f aca="false">J365*0.4</f>
        <v>28.672</v>
      </c>
      <c r="J365" s="19" t="n">
        <f aca="false">G365*E365</f>
        <v>71.68</v>
      </c>
    </row>
    <row r="366" customFormat="false" ht="48" hidden="false" customHeight="false" outlineLevel="0" collapsed="false">
      <c r="A366" s="66" t="s">
        <v>646</v>
      </c>
      <c r="B366" s="70" t="s">
        <v>647</v>
      </c>
      <c r="C366" s="63" t="s">
        <v>648</v>
      </c>
      <c r="D366" s="70" t="s">
        <v>22</v>
      </c>
      <c r="E366" s="25" t="n">
        <v>1.26</v>
      </c>
      <c r="F366" s="62" t="n">
        <v>89.48</v>
      </c>
      <c r="G366" s="17" t="n">
        <f aca="false">ROUND((F366*(1+$G$15)),2)</f>
        <v>111.81</v>
      </c>
      <c r="H366" s="24" t="n">
        <f aca="false">J366*0.6</f>
        <v>84.52836</v>
      </c>
      <c r="I366" s="24" t="n">
        <f aca="false">J366*0.4</f>
        <v>56.35224</v>
      </c>
      <c r="J366" s="19" t="n">
        <f aca="false">G366*E366</f>
        <v>140.8806</v>
      </c>
    </row>
    <row r="367" customFormat="false" ht="24" hidden="false" customHeight="false" outlineLevel="0" collapsed="false">
      <c r="A367" s="68" t="n">
        <v>88485</v>
      </c>
      <c r="B367" s="69" t="s">
        <v>649</v>
      </c>
      <c r="C367" s="63" t="s">
        <v>247</v>
      </c>
      <c r="D367" s="24" t="s">
        <v>22</v>
      </c>
      <c r="E367" s="25" t="n">
        <v>12.8</v>
      </c>
      <c r="F367" s="62" t="n">
        <v>2.08</v>
      </c>
      <c r="G367" s="17" t="n">
        <f aca="false">ROUND((F367*(1+$G$15)),2)</f>
        <v>2.6</v>
      </c>
      <c r="H367" s="24" t="n">
        <f aca="false">J367*0.6</f>
        <v>19.968</v>
      </c>
      <c r="I367" s="24" t="n">
        <f aca="false">J367*0.4</f>
        <v>13.312</v>
      </c>
      <c r="J367" s="10" t="n">
        <f aca="false">G367*E367</f>
        <v>33.28</v>
      </c>
    </row>
    <row r="368" customFormat="false" ht="36" hidden="false" customHeight="false" outlineLevel="0" collapsed="false">
      <c r="A368" s="68" t="n">
        <v>88489</v>
      </c>
      <c r="B368" s="69" t="s">
        <v>650</v>
      </c>
      <c r="C368" s="63" t="s">
        <v>249</v>
      </c>
      <c r="D368" s="24" t="s">
        <v>22</v>
      </c>
      <c r="E368" s="25" t="n">
        <v>12.8</v>
      </c>
      <c r="F368" s="62" t="n">
        <v>13.85</v>
      </c>
      <c r="G368" s="17" t="n">
        <f aca="false">ROUND((F368*(1+$G$15)),2)</f>
        <v>17.31</v>
      </c>
      <c r="H368" s="24" t="n">
        <f aca="false">J368*0.6</f>
        <v>132.9408</v>
      </c>
      <c r="I368" s="24" t="n">
        <f aca="false">J368*0.4</f>
        <v>88.6272</v>
      </c>
      <c r="J368" s="10" t="n">
        <f aca="false">G368*E368</f>
        <v>221.568</v>
      </c>
    </row>
    <row r="369" customFormat="false" ht="24" hidden="false" customHeight="false" outlineLevel="0" collapsed="false">
      <c r="A369" s="68" t="s">
        <v>253</v>
      </c>
      <c r="B369" s="69" t="s">
        <v>254</v>
      </c>
      <c r="C369" s="9" t="s">
        <v>255</v>
      </c>
      <c r="D369" s="24" t="s">
        <v>256</v>
      </c>
      <c r="E369" s="25" t="n">
        <v>12.8</v>
      </c>
      <c r="F369" s="62" t="n">
        <v>1.52</v>
      </c>
      <c r="G369" s="17" t="n">
        <f aca="false">ROUND((F369*(1+$G$15)),2)</f>
        <v>1.9</v>
      </c>
      <c r="H369" s="24" t="n">
        <f aca="false">J369*0.6</f>
        <v>14.592</v>
      </c>
      <c r="I369" s="24" t="n">
        <f aca="false">J369*0.4</f>
        <v>9.728</v>
      </c>
      <c r="J369" s="10" t="n">
        <f aca="false">G369*E369</f>
        <v>24.32</v>
      </c>
    </row>
    <row r="370" customFormat="false" ht="15" hidden="false" customHeight="false" outlineLevel="0" collapsed="false">
      <c r="A370" s="20"/>
      <c r="B370" s="20"/>
      <c r="C370" s="20"/>
      <c r="D370" s="20"/>
      <c r="E370" s="20"/>
      <c r="F370" s="20"/>
      <c r="G370" s="20"/>
      <c r="H370" s="20"/>
      <c r="I370" s="21" t="s">
        <v>27</v>
      </c>
      <c r="J370" s="22" t="n">
        <f aca="false">SUM(J353:J369)</f>
        <v>2911.2776</v>
      </c>
    </row>
    <row r="371" customFormat="false" ht="15" hidden="false" customHeight="false" outlineLevel="0" collapsed="false">
      <c r="A371" s="13" t="s">
        <v>651</v>
      </c>
      <c r="B371" s="13"/>
      <c r="C371" s="13"/>
      <c r="D371" s="13"/>
      <c r="E371" s="13"/>
      <c r="F371" s="13"/>
      <c r="G371" s="13"/>
      <c r="H371" s="13"/>
      <c r="I371" s="13"/>
      <c r="J371" s="13"/>
    </row>
    <row r="372" customFormat="false" ht="25.5" hidden="false" customHeight="false" outlineLevel="0" collapsed="false">
      <c r="A372" s="8" t="n">
        <v>39139</v>
      </c>
      <c r="B372" s="118" t="s">
        <v>652</v>
      </c>
      <c r="C372" s="119" t="s">
        <v>653</v>
      </c>
      <c r="D372" s="7" t="s">
        <v>311</v>
      </c>
      <c r="E372" s="120" t="n">
        <v>9</v>
      </c>
      <c r="F372" s="62" t="n">
        <v>0.85</v>
      </c>
      <c r="G372" s="17" t="n">
        <f aca="false">ROUND((F372*(1+$G$15)),2)</f>
        <v>1.06</v>
      </c>
      <c r="H372" s="24" t="n">
        <f aca="false">J372*0.6</f>
        <v>5.724</v>
      </c>
      <c r="I372" s="24" t="n">
        <f aca="false">J372*0.4</f>
        <v>3.816</v>
      </c>
      <c r="J372" s="10" t="n">
        <f aca="false">G372*E372</f>
        <v>9.54</v>
      </c>
    </row>
    <row r="373" customFormat="false" ht="25.5" hidden="false" customHeight="false" outlineLevel="0" collapsed="false">
      <c r="A373" s="8" t="n">
        <v>99629</v>
      </c>
      <c r="B373" s="118" t="s">
        <v>654</v>
      </c>
      <c r="C373" s="118" t="s">
        <v>655</v>
      </c>
      <c r="D373" s="7" t="s">
        <v>311</v>
      </c>
      <c r="E373" s="120" t="n">
        <v>2</v>
      </c>
      <c r="F373" s="62" t="n">
        <v>104.32</v>
      </c>
      <c r="G373" s="17" t="n">
        <f aca="false">ROUND((F373*(1+$G$15)),2)</f>
        <v>130.36</v>
      </c>
      <c r="H373" s="24" t="n">
        <f aca="false">J373*0.6</f>
        <v>156.432</v>
      </c>
      <c r="I373" s="24" t="n">
        <f aca="false">J373*0.4</f>
        <v>104.288</v>
      </c>
      <c r="J373" s="10" t="n">
        <f aca="false">G373*E373</f>
        <v>260.72</v>
      </c>
    </row>
    <row r="374" customFormat="false" ht="38.25" hidden="false" customHeight="false" outlineLevel="0" collapsed="false">
      <c r="A374" s="8" t="n">
        <v>99620</v>
      </c>
      <c r="B374" s="118" t="s">
        <v>656</v>
      </c>
      <c r="C374" s="118" t="s">
        <v>657</v>
      </c>
      <c r="D374" s="7" t="s">
        <v>311</v>
      </c>
      <c r="E374" s="120" t="n">
        <v>1</v>
      </c>
      <c r="F374" s="62" t="n">
        <v>174.47</v>
      </c>
      <c r="G374" s="17" t="n">
        <f aca="false">ROUND((F374*(1+$G$15)),2)</f>
        <v>218.02</v>
      </c>
      <c r="H374" s="24" t="n">
        <f aca="false">J374*0.6</f>
        <v>130.812</v>
      </c>
      <c r="I374" s="24" t="n">
        <f aca="false">J374*0.4</f>
        <v>87.208</v>
      </c>
      <c r="J374" s="10" t="n">
        <f aca="false">G374*E374</f>
        <v>218.02</v>
      </c>
    </row>
    <row r="375" customFormat="false" ht="25.5" hidden="false" customHeight="false" outlineLevel="0" collapsed="false">
      <c r="A375" s="121" t="s">
        <v>212</v>
      </c>
      <c r="B375" s="118" t="s">
        <v>658</v>
      </c>
      <c r="C375" s="118" t="s">
        <v>659</v>
      </c>
      <c r="D375" s="7" t="s">
        <v>311</v>
      </c>
      <c r="E375" s="120" t="n">
        <v>1</v>
      </c>
      <c r="F375" s="62" t="n">
        <v>700</v>
      </c>
      <c r="G375" s="17" t="n">
        <f aca="false">ROUND((F375*(1+$G$15)),2)</f>
        <v>874.72</v>
      </c>
      <c r="H375" s="24" t="n">
        <f aca="false">J375*0.6</f>
        <v>524.832</v>
      </c>
      <c r="I375" s="24" t="n">
        <f aca="false">J375*0.4</f>
        <v>349.888</v>
      </c>
      <c r="J375" s="10" t="n">
        <f aca="false">G375*E375</f>
        <v>874.72</v>
      </c>
    </row>
    <row r="376" customFormat="false" ht="15" hidden="false" customHeight="false" outlineLevel="0" collapsed="false">
      <c r="A376" s="121" t="s">
        <v>212</v>
      </c>
      <c r="B376" s="118" t="s">
        <v>660</v>
      </c>
      <c r="C376" s="118" t="s">
        <v>661</v>
      </c>
      <c r="D376" s="7" t="s">
        <v>311</v>
      </c>
      <c r="E376" s="120" t="n">
        <v>1</v>
      </c>
      <c r="F376" s="62" t="n">
        <v>378</v>
      </c>
      <c r="G376" s="17" t="n">
        <f aca="false">ROUND((F376*(1+$G$15)),2)</f>
        <v>472.35</v>
      </c>
      <c r="H376" s="24" t="n">
        <f aca="false">J376*0.6</f>
        <v>283.41</v>
      </c>
      <c r="I376" s="24" t="n">
        <f aca="false">J376*0.4</f>
        <v>188.94</v>
      </c>
      <c r="J376" s="10" t="n">
        <f aca="false">G376*E376</f>
        <v>472.35</v>
      </c>
    </row>
    <row r="377" customFormat="false" ht="51" hidden="false" customHeight="false" outlineLevel="0" collapsed="false">
      <c r="A377" s="8" t="n">
        <v>92706</v>
      </c>
      <c r="B377" s="118" t="s">
        <v>662</v>
      </c>
      <c r="C377" s="118" t="s">
        <v>663</v>
      </c>
      <c r="D377" s="7" t="s">
        <v>311</v>
      </c>
      <c r="E377" s="120" t="n">
        <v>1</v>
      </c>
      <c r="F377" s="62" t="n">
        <v>55.13</v>
      </c>
      <c r="G377" s="17" t="n">
        <f aca="false">ROUND((F377*(1+$G$15)),2)</f>
        <v>68.89</v>
      </c>
      <c r="H377" s="24" t="n">
        <f aca="false">J377*0.6</f>
        <v>41.334</v>
      </c>
      <c r="I377" s="24" t="n">
        <f aca="false">J377*0.4</f>
        <v>27.556</v>
      </c>
      <c r="J377" s="10" t="n">
        <f aca="false">G377*E377</f>
        <v>68.89</v>
      </c>
    </row>
    <row r="378" customFormat="false" ht="51" hidden="false" customHeight="false" outlineLevel="0" collapsed="false">
      <c r="A378" s="8" t="n">
        <v>92704</v>
      </c>
      <c r="B378" s="118" t="s">
        <v>664</v>
      </c>
      <c r="C378" s="118" t="s">
        <v>665</v>
      </c>
      <c r="D378" s="7" t="s">
        <v>311</v>
      </c>
      <c r="E378" s="120" t="n">
        <v>1</v>
      </c>
      <c r="F378" s="62" t="n">
        <v>21.28</v>
      </c>
      <c r="G378" s="17" t="n">
        <f aca="false">ROUND((F378*(1+$G$15)),2)</f>
        <v>26.59</v>
      </c>
      <c r="H378" s="24" t="n">
        <f aca="false">J378*0.6</f>
        <v>15.954</v>
      </c>
      <c r="I378" s="24" t="n">
        <f aca="false">J378*0.4</f>
        <v>10.636</v>
      </c>
      <c r="J378" s="10" t="n">
        <f aca="false">G378*E378</f>
        <v>26.59</v>
      </c>
    </row>
    <row r="379" customFormat="false" ht="51" hidden="false" customHeight="false" outlineLevel="0" collapsed="false">
      <c r="A379" s="8" t="n">
        <v>97536</v>
      </c>
      <c r="B379" s="118" t="s">
        <v>666</v>
      </c>
      <c r="C379" s="118" t="s">
        <v>667</v>
      </c>
      <c r="D379" s="7" t="s">
        <v>31</v>
      </c>
      <c r="E379" s="120" t="n">
        <f aca="false">1+1.8+0.65+9+2.6+0.45</f>
        <v>15.5</v>
      </c>
      <c r="F379" s="62" t="n">
        <v>73.11</v>
      </c>
      <c r="G379" s="17" t="n">
        <f aca="false">ROUND((F379*(1+$G$15)),2)</f>
        <v>91.36</v>
      </c>
      <c r="H379" s="24" t="n">
        <f aca="false">J379*0.6</f>
        <v>849.648</v>
      </c>
      <c r="I379" s="24" t="n">
        <f aca="false">J379*0.4</f>
        <v>566.432</v>
      </c>
      <c r="J379" s="10" t="n">
        <f aca="false">G379*E379</f>
        <v>1416.08</v>
      </c>
    </row>
    <row r="380" customFormat="false" ht="25.5" hidden="false" customHeight="false" outlineLevel="0" collapsed="false">
      <c r="A380" s="8" t="n">
        <v>90436</v>
      </c>
      <c r="B380" s="118" t="s">
        <v>668</v>
      </c>
      <c r="C380" s="118" t="s">
        <v>669</v>
      </c>
      <c r="D380" s="7" t="s">
        <v>311</v>
      </c>
      <c r="E380" s="120" t="n">
        <v>1</v>
      </c>
      <c r="F380" s="62" t="n">
        <v>11.96</v>
      </c>
      <c r="G380" s="17" t="n">
        <f aca="false">ROUND((F380*(1+$G$15)),2)</f>
        <v>14.95</v>
      </c>
      <c r="H380" s="24" t="n">
        <f aca="false">J380*0.6</f>
        <v>8.97</v>
      </c>
      <c r="I380" s="24" t="n">
        <f aca="false">J380*0.4</f>
        <v>5.98</v>
      </c>
      <c r="J380" s="10" t="n">
        <f aca="false">G380*E380</f>
        <v>14.95</v>
      </c>
    </row>
    <row r="381" customFormat="false" ht="51" hidden="false" customHeight="false" outlineLevel="0" collapsed="false">
      <c r="A381" s="8" t="n">
        <v>100722</v>
      </c>
      <c r="B381" s="118" t="s">
        <v>670</v>
      </c>
      <c r="C381" s="118" t="s">
        <v>671</v>
      </c>
      <c r="D381" s="7" t="s">
        <v>22</v>
      </c>
      <c r="E381" s="120" t="n">
        <f aca="false">E379*0.6</f>
        <v>9.3</v>
      </c>
      <c r="F381" s="62" t="n">
        <v>18.73</v>
      </c>
      <c r="G381" s="17" t="n">
        <f aca="false">ROUND((F381*(1+$G$15)),2)</f>
        <v>23.41</v>
      </c>
      <c r="H381" s="24" t="n">
        <f aca="false">J381*0.6</f>
        <v>130.6278</v>
      </c>
      <c r="I381" s="24" t="n">
        <f aca="false">J381*0.4</f>
        <v>87.0852</v>
      </c>
      <c r="J381" s="10" t="n">
        <f aca="false">G381*E381</f>
        <v>217.713</v>
      </c>
    </row>
    <row r="382" customFormat="false" ht="51" hidden="false" customHeight="false" outlineLevel="0" collapsed="false">
      <c r="A382" s="8" t="n">
        <v>100736</v>
      </c>
      <c r="B382" s="118" t="s">
        <v>672</v>
      </c>
      <c r="C382" s="118" t="s">
        <v>673</v>
      </c>
      <c r="D382" s="7" t="s">
        <v>22</v>
      </c>
      <c r="E382" s="120" t="n">
        <f aca="false">E381</f>
        <v>9.3</v>
      </c>
      <c r="F382" s="62" t="n">
        <v>11.25</v>
      </c>
      <c r="G382" s="17" t="n">
        <f aca="false">ROUND((F382*(1+$G$15)),2)</f>
        <v>14.06</v>
      </c>
      <c r="H382" s="24" t="n">
        <f aca="false">J382*0.6</f>
        <v>78.4548</v>
      </c>
      <c r="I382" s="24" t="n">
        <f aca="false">J382*0.4</f>
        <v>52.3032</v>
      </c>
      <c r="J382" s="10" t="n">
        <f aca="false">G382*E382</f>
        <v>130.758</v>
      </c>
    </row>
    <row r="383" customFormat="false" ht="51" hidden="false" customHeight="false" outlineLevel="0" collapsed="false">
      <c r="A383" s="8" t="n">
        <v>92696</v>
      </c>
      <c r="B383" s="118" t="s">
        <v>674</v>
      </c>
      <c r="C383" s="118" t="s">
        <v>675</v>
      </c>
      <c r="D383" s="7" t="s">
        <v>311</v>
      </c>
      <c r="E383" s="120" t="n">
        <v>6</v>
      </c>
      <c r="F383" s="62" t="n">
        <v>28.21</v>
      </c>
      <c r="G383" s="17" t="n">
        <f aca="false">ROUND((F383*(1+$G$15)),2)</f>
        <v>35.25</v>
      </c>
      <c r="H383" s="24" t="n">
        <f aca="false">J383*0.6</f>
        <v>126.9</v>
      </c>
      <c r="I383" s="24" t="n">
        <f aca="false">J383*0.4</f>
        <v>84.6</v>
      </c>
      <c r="J383" s="10" t="n">
        <f aca="false">G383*E383</f>
        <v>211.5</v>
      </c>
    </row>
    <row r="384" customFormat="false" ht="51" hidden="false" customHeight="false" outlineLevel="0" collapsed="false">
      <c r="A384" s="8" t="n">
        <v>92692</v>
      </c>
      <c r="B384" s="118" t="s">
        <v>676</v>
      </c>
      <c r="C384" s="118" t="s">
        <v>677</v>
      </c>
      <c r="D384" s="7" t="s">
        <v>311</v>
      </c>
      <c r="E384" s="120" t="n">
        <v>3</v>
      </c>
      <c r="F384" s="62" t="n">
        <v>11.45</v>
      </c>
      <c r="G384" s="17" t="n">
        <f aca="false">ROUND((F384*(1+$G$15)),2)</f>
        <v>14.31</v>
      </c>
      <c r="H384" s="24" t="n">
        <f aca="false">J384*0.6</f>
        <v>25.758</v>
      </c>
      <c r="I384" s="24" t="n">
        <f aca="false">J384*0.4</f>
        <v>17.172</v>
      </c>
      <c r="J384" s="10" t="n">
        <f aca="false">G384*E384</f>
        <v>42.93</v>
      </c>
    </row>
    <row r="385" customFormat="false" ht="51" hidden="false" customHeight="false" outlineLevel="0" collapsed="false">
      <c r="A385" s="8" t="n">
        <v>97544</v>
      </c>
      <c r="B385" s="118" t="s">
        <v>678</v>
      </c>
      <c r="C385" s="118" t="s">
        <v>679</v>
      </c>
      <c r="D385" s="7" t="s">
        <v>311</v>
      </c>
      <c r="E385" s="120" t="n">
        <v>2</v>
      </c>
      <c r="F385" s="62" t="n">
        <v>55.33</v>
      </c>
      <c r="G385" s="17" t="n">
        <f aca="false">ROUND((F385*(1+$G$15)),2)</f>
        <v>69.14</v>
      </c>
      <c r="H385" s="24" t="n">
        <f aca="false">J385*0.6</f>
        <v>82.968</v>
      </c>
      <c r="I385" s="24" t="n">
        <f aca="false">J385*0.4</f>
        <v>55.312</v>
      </c>
      <c r="J385" s="10" t="n">
        <f aca="false">G385*E385</f>
        <v>138.28</v>
      </c>
    </row>
    <row r="386" customFormat="false" ht="51" hidden="false" customHeight="false" outlineLevel="0" collapsed="false">
      <c r="A386" s="8" t="n">
        <v>92906</v>
      </c>
      <c r="B386" s="118" t="s">
        <v>680</v>
      </c>
      <c r="C386" s="118" t="s">
        <v>681</v>
      </c>
      <c r="D386" s="7" t="s">
        <v>311</v>
      </c>
      <c r="E386" s="120" t="n">
        <v>16</v>
      </c>
      <c r="F386" s="62" t="n">
        <v>46.09</v>
      </c>
      <c r="G386" s="17" t="n">
        <f aca="false">ROUND((F386*(1+$G$15)),2)</f>
        <v>57.59</v>
      </c>
      <c r="H386" s="24" t="n">
        <f aca="false">J386*0.6</f>
        <v>552.864</v>
      </c>
      <c r="I386" s="24" t="n">
        <f aca="false">J386*0.4</f>
        <v>368.576</v>
      </c>
      <c r="J386" s="10" t="n">
        <f aca="false">G386*E386</f>
        <v>921.44</v>
      </c>
    </row>
    <row r="387" customFormat="false" ht="51" hidden="false" customHeight="false" outlineLevel="0" collapsed="false">
      <c r="A387" s="8" t="n">
        <v>92703</v>
      </c>
      <c r="B387" s="118" t="s">
        <v>682</v>
      </c>
      <c r="C387" s="118" t="s">
        <v>683</v>
      </c>
      <c r="D387" s="7" t="s">
        <v>311</v>
      </c>
      <c r="E387" s="120" t="n">
        <v>8</v>
      </c>
      <c r="F387" s="62" t="n">
        <v>40.77</v>
      </c>
      <c r="G387" s="17" t="n">
        <f aca="false">ROUND((F387*(1+$G$15)),2)</f>
        <v>50.95</v>
      </c>
      <c r="H387" s="24" t="n">
        <f aca="false">J387*0.6</f>
        <v>244.56</v>
      </c>
      <c r="I387" s="24" t="n">
        <f aca="false">J387*0.4</f>
        <v>163.04</v>
      </c>
      <c r="J387" s="10" t="n">
        <f aca="false">G387*E387</f>
        <v>407.6</v>
      </c>
    </row>
    <row r="388" customFormat="false" ht="25.5" hidden="false" customHeight="false" outlineLevel="0" collapsed="false">
      <c r="A388" s="122" t="n">
        <v>11756</v>
      </c>
      <c r="B388" s="118" t="s">
        <v>684</v>
      </c>
      <c r="C388" s="118" t="s">
        <v>685</v>
      </c>
      <c r="D388" s="7" t="s">
        <v>311</v>
      </c>
      <c r="E388" s="120" t="n">
        <v>1</v>
      </c>
      <c r="F388" s="62" t="n">
        <v>42.98</v>
      </c>
      <c r="G388" s="17" t="n">
        <f aca="false">ROUND((F388*(1+$G$15)),2)</f>
        <v>53.71</v>
      </c>
      <c r="H388" s="24" t="n">
        <f aca="false">J388*0.6</f>
        <v>32.226</v>
      </c>
      <c r="I388" s="24" t="n">
        <f aca="false">J388*0.4</f>
        <v>21.484</v>
      </c>
      <c r="J388" s="10" t="n">
        <f aca="false">G388*E388</f>
        <v>53.71</v>
      </c>
    </row>
    <row r="389" customFormat="false" ht="25.5" hidden="false" customHeight="false" outlineLevel="0" collapsed="false">
      <c r="A389" s="121" t="s">
        <v>212</v>
      </c>
      <c r="B389" s="118" t="s">
        <v>686</v>
      </c>
      <c r="C389" s="118" t="s">
        <v>687</v>
      </c>
      <c r="D389" s="7" t="s">
        <v>311</v>
      </c>
      <c r="E389" s="120" t="n">
        <v>1</v>
      </c>
      <c r="F389" s="62" t="n">
        <v>182</v>
      </c>
      <c r="G389" s="17" t="n">
        <f aca="false">ROUND((F389*(1+$G$15)),2)</f>
        <v>227.43</v>
      </c>
      <c r="H389" s="24" t="n">
        <f aca="false">J389*0.6</f>
        <v>136.458</v>
      </c>
      <c r="I389" s="24" t="n">
        <f aca="false">J389*0.4</f>
        <v>90.972</v>
      </c>
      <c r="J389" s="10" t="n">
        <f aca="false">G389*E389</f>
        <v>227.43</v>
      </c>
    </row>
    <row r="390" customFormat="false" ht="15" hidden="false" customHeight="false" outlineLevel="0" collapsed="false">
      <c r="A390" s="121" t="s">
        <v>212</v>
      </c>
      <c r="B390" s="118" t="s">
        <v>688</v>
      </c>
      <c r="C390" s="118" t="s">
        <v>689</v>
      </c>
      <c r="D390" s="7" t="s">
        <v>311</v>
      </c>
      <c r="E390" s="120" t="n">
        <v>2</v>
      </c>
      <c r="F390" s="62" t="n">
        <v>55.16</v>
      </c>
      <c r="G390" s="17" t="n">
        <f aca="false">ROUND((F390*(1+$G$15)),2)</f>
        <v>68.93</v>
      </c>
      <c r="H390" s="24" t="n">
        <f aca="false">J390*0.6</f>
        <v>82.716</v>
      </c>
      <c r="I390" s="24" t="n">
        <f aca="false">J390*0.4</f>
        <v>55.144</v>
      </c>
      <c r="J390" s="10" t="n">
        <f aca="false">G390*E390</f>
        <v>137.86</v>
      </c>
    </row>
    <row r="391" customFormat="false" ht="25.5" hidden="false" customHeight="false" outlineLevel="0" collapsed="false">
      <c r="A391" s="8" t="n">
        <v>1170</v>
      </c>
      <c r="B391" s="118" t="s">
        <v>690</v>
      </c>
      <c r="C391" s="118" t="s">
        <v>691</v>
      </c>
      <c r="D391" s="7" t="s">
        <v>311</v>
      </c>
      <c r="E391" s="120" t="n">
        <v>1</v>
      </c>
      <c r="F391" s="62" t="n">
        <v>8.38</v>
      </c>
      <c r="G391" s="17" t="n">
        <f aca="false">ROUND((F391*(1+$G$15)),2)</f>
        <v>10.47</v>
      </c>
      <c r="H391" s="24" t="n">
        <f aca="false">J391*0.6</f>
        <v>6.282</v>
      </c>
      <c r="I391" s="24" t="n">
        <f aca="false">J391*0.4</f>
        <v>4.188</v>
      </c>
      <c r="J391" s="10" t="n">
        <f aca="false">G391*E391</f>
        <v>10.47</v>
      </c>
    </row>
    <row r="392" customFormat="false" ht="51" hidden="false" customHeight="false" outlineLevel="0" collapsed="false">
      <c r="A392" s="8" t="n">
        <v>39634</v>
      </c>
      <c r="B392" s="118" t="s">
        <v>692</v>
      </c>
      <c r="C392" s="118" t="s">
        <v>693</v>
      </c>
      <c r="D392" s="7" t="s">
        <v>31</v>
      </c>
      <c r="E392" s="120" t="n">
        <v>11</v>
      </c>
      <c r="F392" s="62" t="n">
        <v>10.05</v>
      </c>
      <c r="G392" s="17" t="n">
        <f aca="false">ROUND((F392*(1+$G$15)),2)</f>
        <v>12.56</v>
      </c>
      <c r="H392" s="24" t="n">
        <f aca="false">J392*0.6</f>
        <v>82.896</v>
      </c>
      <c r="I392" s="24" t="n">
        <f aca="false">J392*0.4</f>
        <v>55.264</v>
      </c>
      <c r="J392" s="10" t="n">
        <f aca="false">G392*E392</f>
        <v>138.16</v>
      </c>
    </row>
    <row r="393" customFormat="false" ht="25.5" hidden="false" customHeight="false" outlineLevel="0" collapsed="false">
      <c r="A393" s="8" t="n">
        <v>3143</v>
      </c>
      <c r="B393" s="118" t="s">
        <v>694</v>
      </c>
      <c r="C393" s="118" t="s">
        <v>695</v>
      </c>
      <c r="D393" s="7" t="s">
        <v>311</v>
      </c>
      <c r="E393" s="120" t="n">
        <v>2</v>
      </c>
      <c r="F393" s="62" t="n">
        <v>11.74</v>
      </c>
      <c r="G393" s="17" t="n">
        <f aca="false">ROUND((F393*(1+$G$15)),2)</f>
        <v>14.67</v>
      </c>
      <c r="H393" s="24" t="n">
        <f aca="false">J393*0.6</f>
        <v>17.604</v>
      </c>
      <c r="I393" s="24" t="n">
        <f aca="false">J393*0.4</f>
        <v>11.736</v>
      </c>
      <c r="J393" s="10" t="n">
        <f aca="false">G393*E393</f>
        <v>29.34</v>
      </c>
    </row>
    <row r="394" customFormat="false" ht="38.25" hidden="false" customHeight="false" outlineLevel="0" collapsed="false">
      <c r="A394" s="121" t="s">
        <v>212</v>
      </c>
      <c r="B394" s="118" t="s">
        <v>696</v>
      </c>
      <c r="C394" s="118" t="s">
        <v>697</v>
      </c>
      <c r="D394" s="7" t="s">
        <v>311</v>
      </c>
      <c r="E394" s="120" t="n">
        <v>1</v>
      </c>
      <c r="F394" s="62" t="n">
        <v>1425</v>
      </c>
      <c r="G394" s="17" t="n">
        <f aca="false">ROUND((F394*(1+$G$15)),2)</f>
        <v>1780.68</v>
      </c>
      <c r="H394" s="24" t="n">
        <f aca="false">J394*0.6</f>
        <v>1068.408</v>
      </c>
      <c r="I394" s="24" t="n">
        <f aca="false">J394*0.4</f>
        <v>712.272</v>
      </c>
      <c r="J394" s="10" t="n">
        <f aca="false">G394*E394</f>
        <v>1780.68</v>
      </c>
    </row>
    <row r="395" customFormat="false" ht="15" hidden="false" customHeight="false" outlineLevel="0" collapsed="false">
      <c r="A395" s="20"/>
      <c r="B395" s="20"/>
      <c r="C395" s="20"/>
      <c r="D395" s="20"/>
      <c r="E395" s="20"/>
      <c r="F395" s="20"/>
      <c r="G395" s="20"/>
      <c r="H395" s="20"/>
      <c r="I395" s="21" t="s">
        <v>27</v>
      </c>
      <c r="J395" s="22" t="n">
        <f aca="false">SUM(J372:J394)</f>
        <v>7809.731</v>
      </c>
    </row>
    <row r="396" customFormat="false" ht="15" hidden="false" customHeight="false" outlineLevel="0" collapsed="false">
      <c r="A396" s="13" t="s">
        <v>698</v>
      </c>
      <c r="B396" s="13"/>
      <c r="C396" s="13"/>
      <c r="D396" s="13"/>
      <c r="E396" s="13"/>
      <c r="F396" s="13"/>
      <c r="G396" s="13"/>
      <c r="H396" s="13"/>
      <c r="I396" s="13"/>
      <c r="J396" s="13"/>
    </row>
    <row r="397" customFormat="false" ht="25.5" hidden="false" customHeight="false" outlineLevel="0" collapsed="false">
      <c r="A397" s="121" t="s">
        <v>212</v>
      </c>
      <c r="B397" s="118" t="s">
        <v>699</v>
      </c>
      <c r="C397" s="118" t="s">
        <v>700</v>
      </c>
      <c r="D397" s="7" t="s">
        <v>154</v>
      </c>
      <c r="E397" s="120" t="n">
        <v>3</v>
      </c>
      <c r="F397" s="62" t="n">
        <v>238</v>
      </c>
      <c r="G397" s="17" t="n">
        <f aca="false">ROUND((F397*(1+$G$15)),2)</f>
        <v>297.4</v>
      </c>
      <c r="H397" s="24" t="n">
        <f aca="false">J397*0.6</f>
        <v>535.32</v>
      </c>
      <c r="I397" s="24" t="n">
        <f aca="false">J397*0.4</f>
        <v>356.88</v>
      </c>
      <c r="J397" s="10" t="n">
        <f aca="false">G397*E397</f>
        <v>892.2</v>
      </c>
    </row>
    <row r="398" customFormat="false" ht="38.25" hidden="false" customHeight="false" outlineLevel="0" collapsed="false">
      <c r="A398" s="121" t="n">
        <v>99814</v>
      </c>
      <c r="B398" s="118" t="s">
        <v>701</v>
      </c>
      <c r="C398" s="118" t="s">
        <v>702</v>
      </c>
      <c r="D398" s="7" t="s">
        <v>22</v>
      </c>
      <c r="E398" s="120" t="n">
        <v>423.46</v>
      </c>
      <c r="F398" s="62" t="n">
        <v>1.6</v>
      </c>
      <c r="G398" s="17" t="n">
        <f aca="false">ROUND((F398*(1+$G$15)),2)</f>
        <v>2</v>
      </c>
      <c r="H398" s="24" t="n">
        <f aca="false">J398*0.6</f>
        <v>508.152</v>
      </c>
      <c r="I398" s="24" t="n">
        <f aca="false">J398*0.4</f>
        <v>338.768</v>
      </c>
      <c r="J398" s="10" t="n">
        <f aca="false">G398*E398</f>
        <v>846.92</v>
      </c>
    </row>
    <row r="399" customFormat="false" ht="25.5" hidden="false" customHeight="false" outlineLevel="0" collapsed="false">
      <c r="A399" s="121" t="n">
        <v>99811</v>
      </c>
      <c r="B399" s="118" t="s">
        <v>703</v>
      </c>
      <c r="C399" s="118" t="s">
        <v>704</v>
      </c>
      <c r="D399" s="7" t="s">
        <v>22</v>
      </c>
      <c r="E399" s="120" t="n">
        <v>702.77</v>
      </c>
      <c r="F399" s="62" t="n">
        <v>2.93</v>
      </c>
      <c r="G399" s="17" t="n">
        <f aca="false">ROUND((F399*(1+$G$15)),2)</f>
        <v>3.66</v>
      </c>
      <c r="H399" s="24" t="n">
        <f aca="false">J399*0.6</f>
        <v>1543.28292</v>
      </c>
      <c r="I399" s="24" t="n">
        <f aca="false">J399*0.4</f>
        <v>1028.85528</v>
      </c>
      <c r="J399" s="10" t="n">
        <f aca="false">G399*E399</f>
        <v>2572.1382</v>
      </c>
    </row>
    <row r="400" customFormat="false" ht="25.5" hidden="false" customHeight="false" outlineLevel="0" collapsed="false">
      <c r="A400" s="121" t="n">
        <v>99806</v>
      </c>
      <c r="B400" s="118" t="s">
        <v>705</v>
      </c>
      <c r="C400" s="118" t="s">
        <v>706</v>
      </c>
      <c r="D400" s="7" t="s">
        <v>22</v>
      </c>
      <c r="E400" s="120" t="n">
        <v>370</v>
      </c>
      <c r="F400" s="62" t="n">
        <v>0.71</v>
      </c>
      <c r="G400" s="17" t="n">
        <f aca="false">ROUND((F400*(1+$G$15)),2)</f>
        <v>0.89</v>
      </c>
      <c r="H400" s="24" t="n">
        <f aca="false">J400*0.6</f>
        <v>197.58</v>
      </c>
      <c r="I400" s="24" t="n">
        <f aca="false">J400*0.4</f>
        <v>131.72</v>
      </c>
      <c r="J400" s="10" t="n">
        <f aca="false">G400*E400</f>
        <v>329.3</v>
      </c>
    </row>
    <row r="401" customFormat="false" ht="15" hidden="false" customHeight="false" outlineLevel="0" collapsed="false">
      <c r="A401" s="20"/>
      <c r="B401" s="20"/>
      <c r="C401" s="20"/>
      <c r="D401" s="20"/>
      <c r="E401" s="20"/>
      <c r="F401" s="20"/>
      <c r="G401" s="20"/>
      <c r="H401" s="20"/>
      <c r="I401" s="21" t="s">
        <v>27</v>
      </c>
      <c r="J401" s="22" t="n">
        <f aca="false">SUM(J397:J400)</f>
        <v>4640.5582</v>
      </c>
    </row>
    <row r="402" customFormat="false" ht="15" hidden="false" customHeight="false" outlineLevel="0" collapsed="false">
      <c r="A402" s="23"/>
      <c r="B402" s="23"/>
      <c r="C402" s="23"/>
      <c r="D402" s="23"/>
      <c r="E402" s="23"/>
      <c r="F402" s="23"/>
      <c r="G402" s="23"/>
      <c r="H402" s="23"/>
      <c r="I402" s="25"/>
      <c r="J402" s="34"/>
    </row>
    <row r="403" customFormat="false" ht="15" hidden="false" customHeight="false" outlineLevel="0" collapsed="false">
      <c r="A403" s="20"/>
      <c r="B403" s="20"/>
      <c r="C403" s="20"/>
      <c r="D403" s="20"/>
      <c r="E403" s="20"/>
      <c r="F403" s="20"/>
      <c r="G403" s="20"/>
      <c r="H403" s="20"/>
      <c r="I403" s="21" t="s">
        <v>27</v>
      </c>
      <c r="J403" s="123" t="n">
        <f aca="false">SUM(J332+J299+J293+J287+J277+J238+J224+J215+J202+J182+J171+J165+J156+J147+J138+J133+J125+J108+J85+J82+J77+J69+J66+J63+J56+J47+J44+J37+J28+J21+J323+J341+J370+J401+J351+J395)</f>
        <v>1805075.2536</v>
      </c>
    </row>
    <row r="404" customFormat="false" ht="15" hidden="false" customHeight="false" outlineLevel="0" collapsed="false">
      <c r="A404" s="23"/>
      <c r="B404" s="23"/>
      <c r="C404" s="23"/>
      <c r="D404" s="23"/>
      <c r="E404" s="23"/>
      <c r="F404" s="88"/>
      <c r="G404" s="23"/>
      <c r="H404" s="23"/>
      <c r="I404" s="25"/>
      <c r="J404" s="34"/>
    </row>
    <row r="405" customFormat="false" ht="15" hidden="false" customHeight="false" outlineLevel="0" collapsed="false">
      <c r="A405" s="23"/>
      <c r="B405" s="23"/>
      <c r="C405" s="23"/>
      <c r="D405" s="23"/>
      <c r="E405" s="23"/>
      <c r="F405" s="88"/>
      <c r="G405" s="23"/>
      <c r="H405" s="23"/>
      <c r="I405" s="25"/>
      <c r="J405" s="34"/>
    </row>
    <row r="406" customFormat="false" ht="15" hidden="false" customHeight="false" outlineLevel="0" collapsed="false">
      <c r="A406" s="124"/>
      <c r="B406" s="124" t="s">
        <v>707</v>
      </c>
      <c r="C406" s="125"/>
      <c r="D406" s="124" t="s">
        <v>708</v>
      </c>
      <c r="E406" s="124"/>
      <c r="F406" s="126"/>
      <c r="G406" s="124"/>
      <c r="H406" s="124"/>
      <c r="I406" s="126"/>
      <c r="J406" s="127"/>
    </row>
    <row r="407" customFormat="false" ht="15" hidden="false" customHeight="false" outlineLevel="0" collapsed="false">
      <c r="A407" s="124"/>
      <c r="B407" s="124" t="s">
        <v>709</v>
      </c>
      <c r="C407" s="125"/>
      <c r="D407" s="124" t="s">
        <v>710</v>
      </c>
      <c r="E407" s="124"/>
      <c r="F407" s="126"/>
      <c r="G407" s="124"/>
      <c r="H407" s="124"/>
      <c r="I407" s="124"/>
      <c r="J407" s="128"/>
    </row>
    <row r="408" customFormat="false" ht="15" hidden="false" customHeight="false" outlineLevel="0" collapsed="false">
      <c r="A408" s="124"/>
      <c r="B408" s="124" t="s">
        <v>711</v>
      </c>
      <c r="C408" s="125"/>
      <c r="D408" s="124" t="s">
        <v>712</v>
      </c>
      <c r="E408" s="124"/>
      <c r="F408" s="126"/>
      <c r="G408" s="124"/>
      <c r="H408" s="124"/>
      <c r="I408" s="124"/>
      <c r="J408" s="128"/>
    </row>
    <row r="409" customFormat="false" ht="15" hidden="false" customHeight="false" outlineLevel="0" collapsed="false">
      <c r="A409" s="124"/>
      <c r="B409" s="124" t="s">
        <v>708</v>
      </c>
      <c r="C409" s="125"/>
      <c r="D409" s="124" t="s">
        <v>713</v>
      </c>
      <c r="E409" s="124"/>
      <c r="F409" s="126"/>
      <c r="G409" s="124"/>
      <c r="H409" s="124" t="s">
        <v>714</v>
      </c>
      <c r="I409" s="124"/>
      <c r="J409" s="128"/>
    </row>
    <row r="410" customFormat="false" ht="13.8" hidden="false" customHeight="false" outlineLevel="0" collapsed="false">
      <c r="A410" s="124"/>
      <c r="B410" s="124" t="s">
        <v>715</v>
      </c>
      <c r="C410" s="125"/>
      <c r="D410" s="124" t="s">
        <v>716</v>
      </c>
      <c r="E410" s="124"/>
      <c r="F410" s="0"/>
      <c r="G410" s="126"/>
      <c r="H410" s="124" t="s">
        <v>717</v>
      </c>
      <c r="I410" s="124"/>
      <c r="J410" s="128"/>
    </row>
    <row r="411" customFormat="false" ht="15" hidden="false" customHeight="false" outlineLevel="0" collapsed="false">
      <c r="A411" s="124"/>
      <c r="B411" s="124" t="s">
        <v>718</v>
      </c>
      <c r="C411" s="125"/>
      <c r="D411" s="124" t="s">
        <v>719</v>
      </c>
      <c r="E411" s="124"/>
      <c r="F411" s="126" t="s">
        <v>720</v>
      </c>
      <c r="G411" s="124"/>
      <c r="H411" s="124" t="s">
        <v>721</v>
      </c>
      <c r="I411" s="124"/>
      <c r="J411" s="128"/>
    </row>
    <row r="412" customFormat="false" ht="15" hidden="false" customHeight="false" outlineLevel="0" collapsed="false">
      <c r="A412" s="124"/>
      <c r="B412" s="124"/>
      <c r="C412" s="125"/>
      <c r="D412" s="124"/>
      <c r="E412" s="124"/>
      <c r="F412" s="126"/>
      <c r="G412" s="124"/>
      <c r="H412" s="124"/>
      <c r="I412" s="124"/>
      <c r="J412" s="128"/>
    </row>
    <row r="413" customFormat="false" ht="15" hidden="false" customHeight="false" outlineLevel="0" collapsed="false">
      <c r="A413" s="129"/>
      <c r="B413" s="129"/>
      <c r="C413" s="129"/>
      <c r="D413" s="129"/>
      <c r="E413" s="129"/>
      <c r="F413" s="130"/>
      <c r="G413" s="129"/>
      <c r="H413" s="129"/>
      <c r="I413" s="129"/>
      <c r="J413" s="131"/>
    </row>
    <row r="414" customFormat="false" ht="15" hidden="false" customHeight="false" outlineLevel="0" collapsed="false">
      <c r="A414" s="129"/>
      <c r="B414" s="129"/>
      <c r="C414" s="129"/>
      <c r="D414" s="129"/>
      <c r="E414" s="129"/>
      <c r="F414" s="130"/>
      <c r="G414" s="129"/>
      <c r="H414" s="129"/>
      <c r="I414" s="129"/>
      <c r="J414" s="131"/>
    </row>
    <row r="415" customFormat="false" ht="15" hidden="false" customHeight="false" outlineLevel="0" collapsed="false">
      <c r="A415" s="129"/>
      <c r="B415" s="129"/>
      <c r="C415" s="129"/>
      <c r="D415" s="129"/>
      <c r="E415" s="129"/>
      <c r="F415" s="130"/>
      <c r="G415" s="129"/>
      <c r="H415" s="129"/>
      <c r="I415" s="129"/>
      <c r="J415" s="131"/>
    </row>
    <row r="416" customFormat="false" ht="15" hidden="false" customHeight="false" outlineLevel="0" collapsed="false">
      <c r="A416" s="129"/>
      <c r="B416" s="129"/>
      <c r="C416" s="129"/>
      <c r="D416" s="129"/>
      <c r="E416" s="129"/>
      <c r="F416" s="130"/>
      <c r="G416" s="129"/>
      <c r="H416" s="129"/>
      <c r="I416" s="129"/>
      <c r="J416" s="131"/>
    </row>
    <row r="577" customFormat="false" ht="15" hidden="false" customHeight="false" outlineLevel="0" collapsed="false">
      <c r="D577" s="132"/>
    </row>
    <row r="603" customFormat="false" ht="15" hidden="false" customHeight="true" outlineLevel="0" collapsed="false"/>
    <row r="608" customFormat="false" ht="15" hidden="false" customHeight="true" outlineLevel="0" collapsed="false"/>
    <row r="619" customFormat="false" ht="20.25" hidden="false" customHeight="true" outlineLevel="0" collapsed="false"/>
    <row r="627" customFormat="false" ht="48.75" hidden="false" customHeight="true" outlineLevel="0" collapsed="false"/>
    <row r="631" customFormat="false" ht="42.75" hidden="false" customHeight="true" outlineLevel="0" collapsed="false"/>
    <row r="632" customFormat="false" ht="45" hidden="false" customHeight="true" outlineLevel="0" collapsed="false"/>
    <row r="636" customFormat="false" ht="54" hidden="false" customHeight="true" outlineLevel="0" collapsed="false"/>
    <row r="637" customFormat="false" ht="36" hidden="false" customHeight="true" outlineLevel="0" collapsed="false"/>
    <row r="642" customFormat="false" ht="53.25" hidden="false" customHeight="true" outlineLevel="0" collapsed="false"/>
    <row r="645" customFormat="false" ht="53.25" hidden="false" customHeight="true" outlineLevel="0" collapsed="false"/>
    <row r="654" customFormat="false" ht="83.25" hidden="false" customHeight="true" outlineLevel="0" collapsed="false"/>
    <row r="658" customFormat="false" ht="45.75" hidden="false" customHeight="true" outlineLevel="0" collapsed="false"/>
    <row r="659" customFormat="false" ht="45" hidden="false" customHeight="true" outlineLevel="0" collapsed="false"/>
    <row r="685" customFormat="false" ht="37.5" hidden="false" customHeight="true" outlineLevel="0" collapsed="false"/>
    <row r="707" customFormat="false" ht="80.25" hidden="false" customHeight="true" outlineLevel="0" collapsed="false"/>
    <row r="708" customFormat="false" ht="84" hidden="false" customHeight="true" outlineLevel="0" collapsed="false"/>
    <row r="709" customFormat="false" ht="60" hidden="false" customHeight="true" outlineLevel="0" collapsed="false"/>
  </sheetData>
  <mergeCells count="86">
    <mergeCell ref="A1:J5"/>
    <mergeCell ref="A6:J6"/>
    <mergeCell ref="A7:J7"/>
    <mergeCell ref="A8:J8"/>
    <mergeCell ref="A9:J9"/>
    <mergeCell ref="A10:J10"/>
    <mergeCell ref="A11:J11"/>
    <mergeCell ref="A12:J12"/>
    <mergeCell ref="A13:J13"/>
    <mergeCell ref="A14:A15"/>
    <mergeCell ref="B14:B15"/>
    <mergeCell ref="C14:C15"/>
    <mergeCell ref="D14:D15"/>
    <mergeCell ref="E14:E15"/>
    <mergeCell ref="F14:F15"/>
    <mergeCell ref="H14:H15"/>
    <mergeCell ref="I14:I15"/>
    <mergeCell ref="J14:J15"/>
    <mergeCell ref="A16:J16"/>
    <mergeCell ref="A17:J17"/>
    <mergeCell ref="A21:H21"/>
    <mergeCell ref="A22:J22"/>
    <mergeCell ref="A28:H28"/>
    <mergeCell ref="A29:J29"/>
    <mergeCell ref="A37:H37"/>
    <mergeCell ref="A44:H44"/>
    <mergeCell ref="A45:J45"/>
    <mergeCell ref="A47:H47"/>
    <mergeCell ref="A48:J48"/>
    <mergeCell ref="A56:H56"/>
    <mergeCell ref="A63:H63"/>
    <mergeCell ref="A66:H66"/>
    <mergeCell ref="A69:H69"/>
    <mergeCell ref="A77:H77"/>
    <mergeCell ref="A78:J78"/>
    <mergeCell ref="A82:H82"/>
    <mergeCell ref="A85:H85"/>
    <mergeCell ref="A86:J86"/>
    <mergeCell ref="A108:H108"/>
    <mergeCell ref="A109:J109"/>
    <mergeCell ref="A125:H125"/>
    <mergeCell ref="A126:J126"/>
    <mergeCell ref="A133:H133"/>
    <mergeCell ref="A138:H138"/>
    <mergeCell ref="A139:J139"/>
    <mergeCell ref="A147:H147"/>
    <mergeCell ref="A148:J148"/>
    <mergeCell ref="A149:J149"/>
    <mergeCell ref="A156:H156"/>
    <mergeCell ref="A157:J157"/>
    <mergeCell ref="A165:H165"/>
    <mergeCell ref="A166:J166"/>
    <mergeCell ref="A171:H171"/>
    <mergeCell ref="A172:J172"/>
    <mergeCell ref="A182:H182"/>
    <mergeCell ref="A183:J183"/>
    <mergeCell ref="A202:H202"/>
    <mergeCell ref="A203:J203"/>
    <mergeCell ref="A215:H215"/>
    <mergeCell ref="A216:J216"/>
    <mergeCell ref="A224:H224"/>
    <mergeCell ref="A225:J225"/>
    <mergeCell ref="A238:H238"/>
    <mergeCell ref="A239:J239"/>
    <mergeCell ref="A277:H277"/>
    <mergeCell ref="A278:J278"/>
    <mergeCell ref="A287:H287"/>
    <mergeCell ref="A288:J288"/>
    <mergeCell ref="A293:H293"/>
    <mergeCell ref="A294:J294"/>
    <mergeCell ref="A299:H299"/>
    <mergeCell ref="A300:J300"/>
    <mergeCell ref="A324:J324"/>
    <mergeCell ref="A332:H332"/>
    <mergeCell ref="A333:J333"/>
    <mergeCell ref="A341:H341"/>
    <mergeCell ref="A342:J342"/>
    <mergeCell ref="A351:H351"/>
    <mergeCell ref="A352:J352"/>
    <mergeCell ref="A370:H370"/>
    <mergeCell ref="A371:J371"/>
    <mergeCell ref="A395:H395"/>
    <mergeCell ref="A396:J396"/>
    <mergeCell ref="A401:H401"/>
    <mergeCell ref="A402:H402"/>
    <mergeCell ref="A403:H403"/>
  </mergeCells>
  <conditionalFormatting sqref="E240:E276">
    <cfRule type="cellIs" priority="2" operator="equal" aboveAverage="0" equalAverage="0" bottom="0" percent="0" rank="0" text="" dxfId="0">
      <formula>0</formula>
    </cfRule>
  </conditionalFormatting>
  <printOptions headings="false" gridLines="false" gridLinesSet="true" horizontalCentered="false" verticalCentered="false"/>
  <pageMargins left="0.511805555555555" right="0.511805555555555" top="0.7875" bottom="0.7875" header="0.511805555555555" footer="0.511805555555555"/>
  <pageSetup paperSize="9" scale="79"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S71"/>
  <sheetViews>
    <sheetView showFormulas="false" showGridLines="true" showRowColHeaders="true" showZeros="true" rightToLeft="false" tabSelected="true" showOutlineSymbols="true" defaultGridColor="true" view="normal" topLeftCell="A7" colorId="64" zoomScale="100" zoomScaleNormal="100" zoomScalePageLayoutView="100" workbookViewId="0">
      <selection pane="topLeft" activeCell="T18" activeCellId="0" sqref="T18"/>
    </sheetView>
  </sheetViews>
  <sheetFormatPr defaultRowHeight="15" zeroHeight="false" outlineLevelRow="0" outlineLevelCol="0"/>
  <cols>
    <col collapsed="false" customWidth="true" hidden="true" outlineLevel="0" max="1" min="1" style="0" width="1.42"/>
    <col collapsed="false" customWidth="true" hidden="false" outlineLevel="0" max="2" min="2" style="133" width="37.71"/>
    <col collapsed="false" customWidth="true" hidden="false" outlineLevel="0" max="3" min="3" style="0" width="7.49"/>
    <col collapsed="false" customWidth="true" hidden="false" outlineLevel="0" max="4" min="4" style="0" width="14.15"/>
    <col collapsed="false" customWidth="true" hidden="false" outlineLevel="0" max="5" min="5" style="0" width="8.4"/>
    <col collapsed="false" customWidth="true" hidden="false" outlineLevel="0" max="6" min="6" style="0" width="9.85"/>
    <col collapsed="false" customWidth="true" hidden="false" outlineLevel="0" max="7" min="7" style="0" width="8.86"/>
    <col collapsed="false" customWidth="true" hidden="false" outlineLevel="0" max="8" min="8" style="0" width="12.32"/>
    <col collapsed="false" customWidth="true" hidden="false" outlineLevel="0" max="9" min="9" style="0" width="8.71"/>
    <col collapsed="false" customWidth="true" hidden="false" outlineLevel="0" max="10" min="10" style="0" width="11.84"/>
    <col collapsed="false" customWidth="true" hidden="false" outlineLevel="0" max="11" min="11" style="0" width="7.71"/>
    <col collapsed="false" customWidth="true" hidden="false" outlineLevel="0" max="12" min="12" style="0" width="12.32"/>
    <col collapsed="false" customWidth="true" hidden="false" outlineLevel="0" max="13" min="13" style="0" width="7.29"/>
    <col collapsed="false" customWidth="true" hidden="false" outlineLevel="0" max="14" min="14" style="0" width="11.71"/>
    <col collapsed="false" customWidth="true" hidden="false" outlineLevel="0" max="15" min="15" style="0" width="8.71"/>
    <col collapsed="false" customWidth="true" hidden="false" outlineLevel="0" max="16" min="16" style="0" width="11.57"/>
    <col collapsed="false" customWidth="true" hidden="false" outlineLevel="0" max="17" min="17" style="0" width="9.29"/>
    <col collapsed="false" customWidth="true" hidden="false" outlineLevel="0" max="18" min="18" style="0" width="13.17"/>
    <col collapsed="false" customWidth="true" hidden="false" outlineLevel="0" max="19" min="19" style="0" width="11.71"/>
    <col collapsed="false" customWidth="true" hidden="false" outlineLevel="0" max="1022" min="20" style="0" width="8.71"/>
    <col collapsed="false" customWidth="true" hidden="false" outlineLevel="0" max="1025" min="1023" style="0" width="11.57"/>
  </cols>
  <sheetData>
    <row r="1" customFormat="false" ht="15" hidden="false" customHeight="false" outlineLevel="0" collapsed="false">
      <c r="A1" s="4"/>
      <c r="B1" s="4"/>
      <c r="C1" s="4"/>
      <c r="D1" s="4"/>
      <c r="E1" s="4"/>
      <c r="F1" s="4"/>
      <c r="G1" s="4"/>
      <c r="H1" s="4"/>
      <c r="I1" s="4"/>
      <c r="J1" s="4"/>
      <c r="K1" s="4"/>
      <c r="L1" s="4"/>
      <c r="M1" s="4"/>
      <c r="N1" s="4"/>
      <c r="O1" s="4"/>
      <c r="P1" s="4"/>
      <c r="Q1" s="134"/>
      <c r="R1" s="134"/>
    </row>
    <row r="2" customFormat="false" ht="15" hidden="false" customHeight="false" outlineLevel="0" collapsed="false">
      <c r="A2" s="4"/>
      <c r="B2" s="4"/>
      <c r="C2" s="4"/>
      <c r="D2" s="4"/>
      <c r="E2" s="4"/>
      <c r="F2" s="4"/>
      <c r="G2" s="4"/>
      <c r="H2" s="4"/>
      <c r="I2" s="4"/>
      <c r="J2" s="4"/>
      <c r="K2" s="4"/>
      <c r="L2" s="4"/>
      <c r="M2" s="4"/>
      <c r="N2" s="4"/>
      <c r="O2" s="4"/>
      <c r="P2" s="4"/>
      <c r="Q2" s="134"/>
      <c r="R2" s="134"/>
    </row>
    <row r="3" customFormat="false" ht="15" hidden="false" customHeight="false" outlineLevel="0" collapsed="false">
      <c r="A3" s="4"/>
      <c r="B3" s="4"/>
      <c r="C3" s="4"/>
      <c r="D3" s="4"/>
      <c r="E3" s="4"/>
      <c r="F3" s="4"/>
      <c r="G3" s="4"/>
      <c r="H3" s="4"/>
      <c r="I3" s="4"/>
      <c r="J3" s="4"/>
      <c r="K3" s="4"/>
      <c r="L3" s="4"/>
      <c r="M3" s="4"/>
      <c r="N3" s="4"/>
      <c r="O3" s="4"/>
      <c r="P3" s="4"/>
      <c r="Q3" s="134"/>
      <c r="R3" s="134"/>
    </row>
    <row r="4" customFormat="false" ht="15" hidden="false" customHeight="false" outlineLevel="0" collapsed="false">
      <c r="A4" s="4"/>
      <c r="B4" s="4"/>
      <c r="C4" s="4"/>
      <c r="D4" s="4"/>
      <c r="E4" s="4"/>
      <c r="F4" s="4"/>
      <c r="G4" s="4"/>
      <c r="H4" s="4"/>
      <c r="I4" s="4"/>
      <c r="J4" s="4"/>
      <c r="K4" s="4"/>
      <c r="L4" s="4"/>
      <c r="M4" s="4"/>
      <c r="N4" s="4"/>
      <c r="O4" s="4"/>
      <c r="P4" s="4"/>
      <c r="Q4" s="134"/>
      <c r="R4" s="134"/>
    </row>
    <row r="5" customFormat="false" ht="15" hidden="false" customHeight="false" outlineLevel="0" collapsed="false">
      <c r="A5" s="4"/>
      <c r="B5" s="4"/>
      <c r="C5" s="4"/>
      <c r="D5" s="4"/>
      <c r="E5" s="4"/>
      <c r="F5" s="4"/>
      <c r="G5" s="4"/>
      <c r="H5" s="4"/>
      <c r="I5" s="4"/>
      <c r="J5" s="4"/>
      <c r="K5" s="4"/>
      <c r="L5" s="4"/>
      <c r="M5" s="4"/>
      <c r="N5" s="4"/>
      <c r="O5" s="4"/>
      <c r="P5" s="4"/>
      <c r="Q5" s="134"/>
      <c r="R5" s="134"/>
    </row>
    <row r="6" customFormat="false" ht="15" hidden="false" customHeight="false" outlineLevel="0" collapsed="false">
      <c r="A6" s="4"/>
      <c r="B6" s="4"/>
      <c r="C6" s="4"/>
      <c r="D6" s="4"/>
      <c r="E6" s="4"/>
      <c r="F6" s="4"/>
      <c r="G6" s="4"/>
      <c r="H6" s="4"/>
      <c r="I6" s="4"/>
      <c r="J6" s="4"/>
      <c r="K6" s="4"/>
      <c r="L6" s="4"/>
      <c r="M6" s="4"/>
      <c r="N6" s="4"/>
      <c r="O6" s="4"/>
      <c r="P6" s="4"/>
      <c r="Q6" s="134"/>
      <c r="R6" s="134"/>
    </row>
    <row r="7" customFormat="false" ht="15" hidden="false" customHeight="false" outlineLevel="0" collapsed="false">
      <c r="A7" s="8" t="s">
        <v>722</v>
      </c>
      <c r="B7" s="8"/>
      <c r="C7" s="8"/>
      <c r="D7" s="8"/>
      <c r="E7" s="8"/>
      <c r="F7" s="8"/>
      <c r="G7" s="8"/>
      <c r="H7" s="8"/>
      <c r="I7" s="8"/>
      <c r="J7" s="8"/>
      <c r="K7" s="8"/>
      <c r="L7" s="8"/>
      <c r="M7" s="8"/>
      <c r="N7" s="8"/>
      <c r="O7" s="8"/>
      <c r="P7" s="8"/>
      <c r="Q7" s="8"/>
      <c r="R7" s="8"/>
    </row>
    <row r="8" customFormat="false" ht="15" hidden="false" customHeight="false" outlineLevel="0" collapsed="false">
      <c r="A8" s="135" t="s">
        <v>723</v>
      </c>
      <c r="B8" s="135"/>
      <c r="C8" s="135"/>
      <c r="D8" s="135"/>
      <c r="E8" s="135"/>
      <c r="F8" s="135"/>
      <c r="G8" s="135"/>
      <c r="H8" s="135"/>
      <c r="I8" s="135"/>
      <c r="J8" s="135"/>
      <c r="K8" s="135"/>
      <c r="L8" s="135"/>
      <c r="M8" s="135"/>
      <c r="N8" s="135"/>
      <c r="O8" s="135"/>
      <c r="P8" s="135"/>
      <c r="Q8" s="135"/>
      <c r="R8" s="135"/>
    </row>
    <row r="9" customFormat="false" ht="15" hidden="false" customHeight="false" outlineLevel="0" collapsed="false">
      <c r="A9" s="136" t="s">
        <v>1</v>
      </c>
      <c r="B9" s="136"/>
      <c r="C9" s="136"/>
      <c r="D9" s="136"/>
      <c r="E9" s="136"/>
      <c r="F9" s="136"/>
      <c r="G9" s="136"/>
      <c r="H9" s="136"/>
      <c r="I9" s="136"/>
      <c r="J9" s="136"/>
      <c r="K9" s="136"/>
      <c r="L9" s="136"/>
      <c r="M9" s="136"/>
      <c r="N9" s="136"/>
      <c r="O9" s="136"/>
      <c r="P9" s="136"/>
      <c r="Q9" s="136"/>
      <c r="R9" s="136"/>
    </row>
    <row r="10" customFormat="false" ht="15" hidden="false" customHeight="false" outlineLevel="0" collapsed="false">
      <c r="A10" s="136" t="s">
        <v>724</v>
      </c>
      <c r="B10" s="136"/>
      <c r="C10" s="136"/>
      <c r="D10" s="136"/>
      <c r="E10" s="136"/>
      <c r="F10" s="136"/>
      <c r="G10" s="136"/>
      <c r="H10" s="136"/>
      <c r="I10" s="136"/>
      <c r="J10" s="136"/>
      <c r="K10" s="136"/>
      <c r="L10" s="136"/>
      <c r="M10" s="136"/>
      <c r="N10" s="136"/>
      <c r="O10" s="136"/>
      <c r="P10" s="136"/>
      <c r="Q10" s="136"/>
      <c r="R10" s="136"/>
    </row>
    <row r="11" customFormat="false" ht="15" hidden="false" customHeight="false" outlineLevel="0" collapsed="false">
      <c r="A11" s="137" t="s">
        <v>725</v>
      </c>
      <c r="B11" s="137"/>
      <c r="C11" s="137"/>
      <c r="D11" s="137"/>
      <c r="E11" s="137"/>
      <c r="F11" s="137"/>
      <c r="G11" s="137"/>
      <c r="H11" s="137"/>
      <c r="I11" s="137"/>
      <c r="J11" s="137"/>
      <c r="K11" s="137"/>
      <c r="L11" s="137"/>
      <c r="M11" s="137"/>
      <c r="N11" s="137"/>
      <c r="O11" s="137"/>
      <c r="P11" s="137"/>
      <c r="Q11" s="137"/>
      <c r="R11" s="137"/>
    </row>
    <row r="12" customFormat="false" ht="15" hidden="false" customHeight="false" outlineLevel="0" collapsed="false">
      <c r="A12" s="138" t="s">
        <v>726</v>
      </c>
      <c r="B12" s="138"/>
      <c r="C12" s="138" t="s">
        <v>727</v>
      </c>
      <c r="D12" s="138" t="s">
        <v>728</v>
      </c>
      <c r="E12" s="138" t="s">
        <v>727</v>
      </c>
      <c r="F12" s="138" t="s">
        <v>729</v>
      </c>
      <c r="G12" s="138" t="s">
        <v>727</v>
      </c>
      <c r="H12" s="138" t="s">
        <v>730</v>
      </c>
      <c r="I12" s="138" t="s">
        <v>727</v>
      </c>
      <c r="J12" s="138" t="s">
        <v>731</v>
      </c>
      <c r="K12" s="138" t="s">
        <v>727</v>
      </c>
      <c r="L12" s="138" t="s">
        <v>732</v>
      </c>
      <c r="M12" s="138" t="s">
        <v>727</v>
      </c>
      <c r="N12" s="138" t="s">
        <v>733</v>
      </c>
      <c r="O12" s="138" t="s">
        <v>727</v>
      </c>
      <c r="P12" s="138" t="s">
        <v>734</v>
      </c>
      <c r="Q12" s="138" t="s">
        <v>727</v>
      </c>
      <c r="R12" s="138" t="s">
        <v>735</v>
      </c>
    </row>
    <row r="13" customFormat="false" ht="15" hidden="false" customHeight="false" outlineLevel="0" collapsed="false">
      <c r="A13" s="139"/>
      <c r="B13" s="139"/>
      <c r="C13" s="139"/>
      <c r="D13" s="139"/>
      <c r="E13" s="139"/>
      <c r="F13" s="139"/>
      <c r="G13" s="139"/>
      <c r="H13" s="139"/>
      <c r="I13" s="139"/>
      <c r="J13" s="139"/>
      <c r="K13" s="139"/>
      <c r="L13" s="139"/>
      <c r="M13" s="139"/>
      <c r="N13" s="139"/>
      <c r="O13" s="139"/>
      <c r="P13" s="139"/>
      <c r="Q13" s="139"/>
      <c r="R13" s="139"/>
    </row>
    <row r="14" customFormat="false" ht="24" hidden="false" customHeight="false" outlineLevel="0" collapsed="false">
      <c r="A14" s="139"/>
      <c r="B14" s="140" t="str">
        <f aca="false">Orçamento!A17</f>
        <v>1.0 SERVIÇOS INICIAIS/ INSTALAÇÃO PROVISÓRIA</v>
      </c>
      <c r="C14" s="141" t="n">
        <f aca="false">(D14/D56)*100</f>
        <v>1.75063102975775</v>
      </c>
      <c r="D14" s="142" t="n">
        <f aca="false">Orçamento!J21</f>
        <v>31600.2075</v>
      </c>
      <c r="E14" s="143" t="n">
        <v>1</v>
      </c>
      <c r="F14" s="144" t="n">
        <f aca="false">D14*E14</f>
        <v>31600.2075</v>
      </c>
      <c r="G14" s="139"/>
      <c r="H14" s="139"/>
      <c r="I14" s="139"/>
      <c r="J14" s="139"/>
      <c r="K14" s="139"/>
      <c r="L14" s="139"/>
      <c r="M14" s="139"/>
      <c r="N14" s="139"/>
      <c r="O14" s="139"/>
      <c r="P14" s="139"/>
      <c r="Q14" s="139"/>
      <c r="R14" s="139"/>
    </row>
    <row r="15" customFormat="false" ht="13.8" hidden="false" customHeight="false" outlineLevel="0" collapsed="false">
      <c r="A15" s="145" t="str">
        <f aca="false">Orçamento!A22</f>
        <v>2.0 LOCAÇÃO E  TRABALHOS EM TERRA</v>
      </c>
      <c r="B15" s="145"/>
      <c r="C15" s="141" t="n">
        <f aca="false">(D15/D56)*100</f>
        <v>0.960560534272453</v>
      </c>
      <c r="D15" s="146" t="n">
        <f aca="false">Orçamento!J28</f>
        <v>17338.8405</v>
      </c>
      <c r="E15" s="143" t="n">
        <v>1</v>
      </c>
      <c r="F15" s="144" t="n">
        <f aca="false">D15*E15</f>
        <v>17338.8405</v>
      </c>
      <c r="G15" s="147"/>
      <c r="H15" s="148"/>
      <c r="I15" s="147"/>
      <c r="J15" s="148"/>
      <c r="K15" s="147"/>
      <c r="L15" s="148"/>
      <c r="M15" s="147"/>
      <c r="N15" s="147"/>
      <c r="O15" s="147"/>
      <c r="P15" s="148"/>
      <c r="Q15" s="148"/>
      <c r="R15" s="148"/>
    </row>
    <row r="16" customFormat="false" ht="13.8" hidden="false" customHeight="false" outlineLevel="0" collapsed="false">
      <c r="A16" s="149" t="str">
        <f aca="false">Orçamento!A29</f>
        <v>3.0 INFRAESTRUTURA</v>
      </c>
      <c r="B16" s="149"/>
      <c r="C16" s="141"/>
      <c r="D16" s="150"/>
      <c r="E16" s="151"/>
      <c r="F16" s="146"/>
      <c r="G16" s="151"/>
      <c r="H16" s="146"/>
      <c r="I16" s="151"/>
      <c r="J16" s="146"/>
      <c r="K16" s="151"/>
      <c r="L16" s="146"/>
      <c r="M16" s="151"/>
      <c r="N16" s="151"/>
      <c r="O16" s="151"/>
      <c r="P16" s="146"/>
      <c r="Q16" s="146"/>
      <c r="R16" s="146"/>
    </row>
    <row r="17" customFormat="false" ht="21" hidden="false" customHeight="true" outlineLevel="0" collapsed="false">
      <c r="A17" s="152" t="str">
        <f aca="false">Orçamento!C30</f>
        <v>3.1 SAPATAS CORRIDA, SAPATA ISOL. E ESTACA</v>
      </c>
      <c r="B17" s="152"/>
      <c r="C17" s="141" t="n">
        <f aca="false">(D17/$D$56)*100</f>
        <v>1.34559775009704</v>
      </c>
      <c r="D17" s="150" t="n">
        <f aca="false">Orçamento!J37</f>
        <v>24289.052</v>
      </c>
      <c r="E17" s="143" t="n">
        <v>1</v>
      </c>
      <c r="F17" s="144" t="n">
        <f aca="false">D17*E17</f>
        <v>24289.052</v>
      </c>
      <c r="G17" s="143"/>
      <c r="H17" s="144"/>
      <c r="I17" s="153"/>
      <c r="J17" s="153"/>
      <c r="K17" s="153"/>
      <c r="L17" s="153"/>
      <c r="M17" s="153"/>
      <c r="N17" s="153"/>
      <c r="O17" s="153"/>
      <c r="P17" s="153"/>
      <c r="Q17" s="153"/>
      <c r="R17" s="153"/>
    </row>
    <row r="18" customFormat="false" ht="13.8" hidden="false" customHeight="false" outlineLevel="0" collapsed="false">
      <c r="A18" s="154" t="str">
        <f aca="false">Orçamento!C38</f>
        <v>3.2 VIGAS</v>
      </c>
      <c r="B18" s="154"/>
      <c r="C18" s="141" t="n">
        <f aca="false">(D18/$D$56)*100</f>
        <v>4.13655136266946</v>
      </c>
      <c r="D18" s="155" t="n">
        <f aca="false">Orçamento!J44</f>
        <v>74667.865</v>
      </c>
      <c r="E18" s="143" t="n">
        <v>1</v>
      </c>
      <c r="F18" s="144" t="n">
        <f aca="false">D18*E18</f>
        <v>74667.865</v>
      </c>
      <c r="G18" s="143"/>
      <c r="H18" s="144"/>
      <c r="I18" s="151"/>
      <c r="J18" s="146"/>
      <c r="K18" s="143"/>
      <c r="L18" s="144"/>
      <c r="M18" s="153"/>
      <c r="N18" s="153"/>
      <c r="O18" s="153"/>
      <c r="P18" s="153"/>
      <c r="Q18" s="153"/>
      <c r="R18" s="153"/>
    </row>
    <row r="19" customFormat="false" ht="13.8" hidden="false" customHeight="false" outlineLevel="0" collapsed="false">
      <c r="A19" s="145" t="s">
        <v>67</v>
      </c>
      <c r="B19" s="145"/>
      <c r="C19" s="141" t="n">
        <f aca="false">(D19/$D$56)*100</f>
        <v>0.652013492319919</v>
      </c>
      <c r="D19" s="150" t="n">
        <f aca="false">Orçamento!J47</f>
        <v>11769.3342</v>
      </c>
      <c r="E19" s="143" t="n">
        <v>1</v>
      </c>
      <c r="F19" s="144" t="n">
        <f aca="false">D19*E19</f>
        <v>11769.3342</v>
      </c>
      <c r="G19" s="143"/>
      <c r="H19" s="144"/>
      <c r="I19" s="151"/>
      <c r="J19" s="146"/>
      <c r="K19" s="151"/>
      <c r="L19" s="146"/>
      <c r="M19" s="151"/>
      <c r="N19" s="151"/>
      <c r="O19" s="151"/>
      <c r="P19" s="146"/>
      <c r="Q19" s="146"/>
      <c r="R19" s="146"/>
    </row>
    <row r="20" customFormat="false" ht="13.8" hidden="false" customHeight="false" outlineLevel="0" collapsed="false">
      <c r="A20" s="145" t="s">
        <v>736</v>
      </c>
      <c r="B20" s="145"/>
      <c r="C20" s="141"/>
      <c r="D20" s="150"/>
      <c r="E20" s="153"/>
      <c r="F20" s="153"/>
      <c r="G20" s="151"/>
      <c r="H20" s="146"/>
      <c r="I20" s="151"/>
      <c r="J20" s="146"/>
      <c r="K20" s="151"/>
      <c r="L20" s="146"/>
      <c r="M20" s="153"/>
      <c r="N20" s="153"/>
      <c r="O20" s="153"/>
      <c r="P20" s="153"/>
      <c r="Q20" s="153"/>
      <c r="R20" s="153"/>
    </row>
    <row r="21" customFormat="false" ht="13.8" hidden="false" customHeight="false" outlineLevel="0" collapsed="false">
      <c r="A21" s="154" t="s">
        <v>737</v>
      </c>
      <c r="B21" s="154"/>
      <c r="C21" s="141" t="n">
        <f aca="false">(D21/$D$56)*100</f>
        <v>2.91414453192967</v>
      </c>
      <c r="D21" s="150" t="n">
        <f aca="false">Orçamento!J56</f>
        <v>52602.5018</v>
      </c>
      <c r="E21" s="151"/>
      <c r="F21" s="146"/>
      <c r="G21" s="151" t="n">
        <v>0.5</v>
      </c>
      <c r="H21" s="146" t="n">
        <f aca="false">D21*G21</f>
        <v>26301.2509</v>
      </c>
      <c r="I21" s="151" t="n">
        <v>0.5</v>
      </c>
      <c r="J21" s="146" t="n">
        <f aca="false">D21*I21</f>
        <v>26301.2509</v>
      </c>
      <c r="K21" s="151"/>
      <c r="L21" s="146"/>
      <c r="M21" s="151"/>
      <c r="N21" s="151"/>
      <c r="O21" s="151"/>
      <c r="P21" s="146"/>
      <c r="Q21" s="146"/>
      <c r="R21" s="146"/>
    </row>
    <row r="22" customFormat="false" ht="13.8" hidden="false" customHeight="false" outlineLevel="0" collapsed="false">
      <c r="A22" s="154" t="s">
        <v>738</v>
      </c>
      <c r="B22" s="154"/>
      <c r="C22" s="141" t="n">
        <f aca="false">(D22/$D$56)*100</f>
        <v>3.58905318051389</v>
      </c>
      <c r="D22" s="150" t="n">
        <f aca="false">Orçamento!J63</f>
        <v>64785.1108</v>
      </c>
      <c r="E22" s="151"/>
      <c r="F22" s="146"/>
      <c r="G22" s="151"/>
      <c r="H22" s="146"/>
      <c r="I22" s="151" t="n">
        <v>1</v>
      </c>
      <c r="J22" s="146" t="n">
        <f aca="false">D22*I22</f>
        <v>64785.1108</v>
      </c>
      <c r="K22" s="151"/>
      <c r="L22" s="146"/>
      <c r="M22" s="151"/>
      <c r="N22" s="151"/>
      <c r="O22" s="151"/>
      <c r="P22" s="146"/>
      <c r="Q22" s="146"/>
      <c r="R22" s="146"/>
    </row>
    <row r="23" customFormat="false" ht="13.8" hidden="false" customHeight="false" outlineLevel="0" collapsed="false">
      <c r="A23" s="156" t="s">
        <v>739</v>
      </c>
      <c r="B23" s="157" t="s">
        <v>740</v>
      </c>
      <c r="C23" s="141" t="n">
        <f aca="false">(D23/$D$56)*100</f>
        <v>6.44940064231791</v>
      </c>
      <c r="D23" s="158" t="n">
        <f aca="false">Orçamento!J66</f>
        <v>116416.535</v>
      </c>
      <c r="E23" s="151"/>
      <c r="F23" s="146"/>
      <c r="G23" s="151"/>
      <c r="H23" s="146"/>
      <c r="I23" s="151" t="n">
        <v>1</v>
      </c>
      <c r="J23" s="146" t="n">
        <f aca="false">D23*I23</f>
        <v>116416.535</v>
      </c>
      <c r="K23" s="151"/>
      <c r="L23" s="146"/>
      <c r="M23" s="151"/>
      <c r="N23" s="151"/>
      <c r="O23" s="151"/>
      <c r="P23" s="146"/>
      <c r="Q23" s="146"/>
      <c r="R23" s="146"/>
    </row>
    <row r="24" customFormat="false" ht="13.8" hidden="false" customHeight="false" outlineLevel="0" collapsed="false">
      <c r="A24" s="159" t="s">
        <v>97</v>
      </c>
      <c r="B24" s="159"/>
      <c r="C24" s="141" t="n">
        <f aca="false">(D24/$D$56)*100</f>
        <v>0.267281377348555</v>
      </c>
      <c r="D24" s="150" t="n">
        <f aca="false">Orçamento!J69</f>
        <v>4824.63</v>
      </c>
      <c r="E24" s="153"/>
      <c r="F24" s="153"/>
      <c r="G24" s="153"/>
      <c r="H24" s="153"/>
      <c r="I24" s="151"/>
      <c r="J24" s="146"/>
      <c r="K24" s="151" t="n">
        <v>1</v>
      </c>
      <c r="L24" s="146" t="n">
        <f aca="false">D24*K24</f>
        <v>4824.63</v>
      </c>
      <c r="M24" s="151"/>
      <c r="N24" s="151"/>
      <c r="O24" s="151"/>
      <c r="P24" s="146"/>
      <c r="Q24" s="146"/>
      <c r="R24" s="146"/>
    </row>
    <row r="25" customFormat="false" ht="13.8" hidden="false" customHeight="false" outlineLevel="0" collapsed="false">
      <c r="A25" s="159" t="s">
        <v>741</v>
      </c>
      <c r="B25" s="159"/>
      <c r="C25" s="141" t="n">
        <f aca="false">(D25/$D$56)*100</f>
        <v>1.67756720610997</v>
      </c>
      <c r="D25" s="150" t="n">
        <f aca="false">Orçamento!J77</f>
        <v>30281.3505</v>
      </c>
      <c r="E25" s="151"/>
      <c r="F25" s="146"/>
      <c r="G25" s="151" t="n">
        <v>0.5</v>
      </c>
      <c r="H25" s="146" t="n">
        <f aca="false">D25*G25</f>
        <v>15140.67525</v>
      </c>
      <c r="I25" s="151" t="n">
        <v>0.5</v>
      </c>
      <c r="J25" s="146" t="n">
        <f aca="false">D25*I25</f>
        <v>15140.67525</v>
      </c>
      <c r="K25" s="151"/>
      <c r="L25" s="146"/>
      <c r="M25" s="151"/>
      <c r="N25" s="151"/>
      <c r="O25" s="151"/>
      <c r="P25" s="146"/>
      <c r="Q25" s="146"/>
      <c r="R25" s="146"/>
    </row>
    <row r="26" customFormat="false" ht="13.8" hidden="false" customHeight="false" outlineLevel="0" collapsed="false">
      <c r="A26" s="160" t="str">
        <f aca="false">Orçamento!C79</f>
        <v>6.1 PAREDES</v>
      </c>
      <c r="B26" s="160"/>
      <c r="C26" s="141"/>
      <c r="D26" s="150"/>
      <c r="E26" s="153"/>
      <c r="F26" s="153"/>
      <c r="G26" s="151"/>
      <c r="H26" s="146"/>
      <c r="I26" s="151"/>
      <c r="J26" s="146"/>
      <c r="K26" s="151"/>
      <c r="L26" s="146"/>
      <c r="M26" s="151"/>
      <c r="N26" s="151"/>
      <c r="O26" s="151"/>
      <c r="P26" s="146"/>
      <c r="Q26" s="146"/>
      <c r="R26" s="146"/>
    </row>
    <row r="27" customFormat="false" ht="13.8" hidden="false" customHeight="false" outlineLevel="0" collapsed="false">
      <c r="A27" s="161" t="s">
        <v>742</v>
      </c>
      <c r="B27" s="162" t="s">
        <v>743</v>
      </c>
      <c r="C27" s="141" t="n">
        <f aca="false">(D27/$D$56)*100</f>
        <v>7.76690534759653</v>
      </c>
      <c r="D27" s="150" t="n">
        <f aca="false">Orçamento!J82</f>
        <v>140198.4864</v>
      </c>
      <c r="E27" s="151" t="n">
        <v>0.2</v>
      </c>
      <c r="F27" s="144" t="n">
        <f aca="false">D27*E27</f>
        <v>28039.69728</v>
      </c>
      <c r="G27" s="151" t="n">
        <v>0.3</v>
      </c>
      <c r="H27" s="146" t="n">
        <f aca="false">D27*G27</f>
        <v>42059.54592</v>
      </c>
      <c r="I27" s="151" t="n">
        <v>0.5</v>
      </c>
      <c r="J27" s="146" t="n">
        <f aca="false">D27*I27</f>
        <v>70099.2432</v>
      </c>
      <c r="K27" s="151"/>
      <c r="L27" s="146"/>
      <c r="M27" s="151"/>
      <c r="N27" s="151"/>
      <c r="O27" s="151"/>
      <c r="P27" s="146"/>
      <c r="Q27" s="146"/>
      <c r="R27" s="146"/>
    </row>
    <row r="28" customFormat="false" ht="13.8" hidden="false" customHeight="false" outlineLevel="0" collapsed="false">
      <c r="A28" s="161"/>
      <c r="B28" s="162" t="s">
        <v>117</v>
      </c>
      <c r="C28" s="141" t="n">
        <f aca="false">(D28/$D$56)*100</f>
        <v>1.0486556924565</v>
      </c>
      <c r="D28" s="150" t="n">
        <f aca="false">Orçamento!J85</f>
        <v>18929.0244</v>
      </c>
      <c r="E28" s="153"/>
      <c r="F28" s="153"/>
      <c r="G28" s="151"/>
      <c r="H28" s="146"/>
      <c r="I28" s="151"/>
      <c r="J28" s="146"/>
      <c r="K28" s="151" t="n">
        <v>1</v>
      </c>
      <c r="L28" s="146" t="n">
        <f aca="false">D28*K28</f>
        <v>18929.0244</v>
      </c>
      <c r="M28" s="151"/>
      <c r="N28" s="151"/>
      <c r="O28" s="151"/>
      <c r="P28" s="146"/>
      <c r="Q28" s="146"/>
      <c r="R28" s="146"/>
    </row>
    <row r="29" customFormat="false" ht="13.8" hidden="false" customHeight="false" outlineLevel="0" collapsed="false">
      <c r="A29" s="161"/>
      <c r="B29" s="163" t="s">
        <v>120</v>
      </c>
      <c r="C29" s="141" t="n">
        <f aca="false">(D29/$D$56)*100</f>
        <v>7.08023937756121</v>
      </c>
      <c r="D29" s="150" t="n">
        <f aca="false">Orçamento!J108</f>
        <v>127803.6489</v>
      </c>
      <c r="E29" s="153"/>
      <c r="F29" s="153"/>
      <c r="G29" s="151"/>
      <c r="H29" s="146"/>
      <c r="I29" s="151"/>
      <c r="J29" s="146"/>
      <c r="K29" s="151"/>
      <c r="L29" s="146"/>
      <c r="M29" s="151"/>
      <c r="N29" s="151"/>
      <c r="O29" s="151"/>
      <c r="P29" s="146"/>
      <c r="Q29" s="151" t="n">
        <v>1</v>
      </c>
      <c r="R29" s="146" t="n">
        <f aca="false">D29*Q29</f>
        <v>127803.6489</v>
      </c>
    </row>
    <row r="30" customFormat="false" ht="13.8" hidden="false" customHeight="false" outlineLevel="0" collapsed="false">
      <c r="A30" s="161"/>
      <c r="B30" s="163" t="s">
        <v>166</v>
      </c>
      <c r="C30" s="141" t="n">
        <f aca="false">(D30/$D$56)*100</f>
        <v>14.6342162285571</v>
      </c>
      <c r="D30" s="150" t="n">
        <f aca="false">Orçamento!J125</f>
        <v>264158.6157</v>
      </c>
      <c r="E30" s="153"/>
      <c r="F30" s="153"/>
      <c r="G30" s="151"/>
      <c r="H30" s="146"/>
      <c r="I30" s="151"/>
      <c r="J30" s="146"/>
      <c r="K30" s="151"/>
      <c r="L30" s="146"/>
      <c r="M30" s="151" t="n">
        <v>1</v>
      </c>
      <c r="N30" s="146" t="n">
        <f aca="false">D30*M30</f>
        <v>264158.6157</v>
      </c>
      <c r="O30" s="151"/>
      <c r="P30" s="146"/>
      <c r="Q30" s="146"/>
      <c r="R30" s="146"/>
    </row>
    <row r="31" customFormat="false" ht="13.8" hidden="false" customHeight="false" outlineLevel="0" collapsed="false">
      <c r="A31" s="161"/>
      <c r="B31" s="163" t="s">
        <v>744</v>
      </c>
      <c r="C31" s="141"/>
      <c r="D31" s="150"/>
      <c r="E31" s="153"/>
      <c r="F31" s="153"/>
      <c r="G31" s="151"/>
      <c r="H31" s="146"/>
      <c r="I31" s="151"/>
      <c r="J31" s="146"/>
      <c r="K31" s="151"/>
      <c r="L31" s="146"/>
      <c r="M31" s="151"/>
      <c r="N31" s="151"/>
      <c r="O31" s="151"/>
      <c r="P31" s="146"/>
      <c r="Q31" s="146"/>
      <c r="R31" s="146"/>
    </row>
    <row r="32" customFormat="false" ht="13.8" hidden="false" customHeight="false" outlineLevel="0" collapsed="false">
      <c r="A32" s="161"/>
      <c r="B32" s="162" t="s">
        <v>745</v>
      </c>
      <c r="C32" s="141" t="n">
        <f aca="false">(D32/$D$56)*100</f>
        <v>4.62603317138512</v>
      </c>
      <c r="D32" s="150" t="n">
        <f aca="false">Orçamento!J133</f>
        <v>83503.38</v>
      </c>
      <c r="E32" s="153"/>
      <c r="F32" s="153"/>
      <c r="G32" s="151"/>
      <c r="H32" s="146"/>
      <c r="I32" s="151"/>
      <c r="J32" s="146"/>
      <c r="K32" s="151"/>
      <c r="L32" s="146"/>
      <c r="M32" s="151" t="n">
        <v>0.5</v>
      </c>
      <c r="N32" s="146" t="n">
        <f aca="false">D32*M32</f>
        <v>41751.69</v>
      </c>
      <c r="O32" s="151" t="n">
        <v>0.5</v>
      </c>
      <c r="P32" s="146" t="n">
        <f aca="false">D32*O32</f>
        <v>41751.69</v>
      </c>
      <c r="Q32" s="146"/>
      <c r="R32" s="146"/>
    </row>
    <row r="33" customFormat="false" ht="13.8" hidden="false" customHeight="false" outlineLevel="0" collapsed="false">
      <c r="A33" s="161"/>
      <c r="B33" s="162" t="s">
        <v>220</v>
      </c>
      <c r="C33" s="141" t="n">
        <f aca="false">(D33/$D$56)*100</f>
        <v>2.18226813100664</v>
      </c>
      <c r="D33" s="150" t="n">
        <f aca="false">Orçamento!J138</f>
        <v>39391.582</v>
      </c>
      <c r="E33" s="153"/>
      <c r="F33" s="153"/>
      <c r="G33" s="151"/>
      <c r="H33" s="146"/>
      <c r="I33" s="151"/>
      <c r="J33" s="146"/>
      <c r="K33" s="151"/>
      <c r="L33" s="146"/>
      <c r="M33" s="151" t="n">
        <v>0.5</v>
      </c>
      <c r="N33" s="146" t="n">
        <f aca="false">D33*M33</f>
        <v>19695.791</v>
      </c>
      <c r="O33" s="151" t="n">
        <v>0.5</v>
      </c>
      <c r="P33" s="146" t="n">
        <f aca="false">D33*O33</f>
        <v>19695.791</v>
      </c>
      <c r="Q33" s="146"/>
      <c r="R33" s="146"/>
    </row>
    <row r="34" customFormat="false" ht="13.8" hidden="false" customHeight="false" outlineLevel="0" collapsed="false">
      <c r="A34" s="161"/>
      <c r="B34" s="163" t="s">
        <v>746</v>
      </c>
      <c r="C34" s="141" t="n">
        <f aca="false">(D34/$D$56)*100</f>
        <v>2.99517754133373</v>
      </c>
      <c r="D34" s="150" t="n">
        <f aca="false">Orçamento!J147</f>
        <v>54065.2086</v>
      </c>
      <c r="E34" s="153"/>
      <c r="F34" s="153"/>
      <c r="G34" s="151"/>
      <c r="H34" s="146"/>
      <c r="I34" s="151"/>
      <c r="J34" s="146"/>
      <c r="K34" s="151"/>
      <c r="L34" s="146"/>
      <c r="M34" s="151"/>
      <c r="N34" s="151"/>
      <c r="O34" s="151" t="n">
        <v>1</v>
      </c>
      <c r="P34" s="146" t="n">
        <f aca="false">D34*O34</f>
        <v>54065.2086</v>
      </c>
      <c r="Q34" s="146"/>
      <c r="R34" s="146"/>
    </row>
    <row r="35" customFormat="false" ht="13.8" hidden="false" customHeight="false" outlineLevel="0" collapsed="false">
      <c r="A35" s="161"/>
      <c r="B35" s="163" t="s">
        <v>747</v>
      </c>
      <c r="C35" s="141"/>
      <c r="D35" s="150"/>
      <c r="E35" s="153"/>
      <c r="F35" s="153"/>
      <c r="G35" s="151"/>
      <c r="H35" s="146"/>
      <c r="I35" s="151"/>
      <c r="J35" s="146"/>
      <c r="K35" s="151"/>
      <c r="L35" s="146"/>
      <c r="M35" s="151"/>
      <c r="N35" s="151"/>
      <c r="O35" s="151"/>
      <c r="P35" s="146"/>
      <c r="Q35" s="146"/>
      <c r="R35" s="146"/>
    </row>
    <row r="36" customFormat="false" ht="22.05" hidden="false" customHeight="false" outlineLevel="0" collapsed="false">
      <c r="A36" s="161"/>
      <c r="B36" s="162" t="s">
        <v>244</v>
      </c>
      <c r="C36" s="141" t="n">
        <f aca="false">(D36/$D$56)*100</f>
        <v>2.26536246721276</v>
      </c>
      <c r="D36" s="150" t="n">
        <f aca="false">Orçamento!J156</f>
        <v>40891.4973</v>
      </c>
      <c r="E36" s="153"/>
      <c r="F36" s="153"/>
      <c r="G36" s="151"/>
      <c r="H36" s="146"/>
      <c r="I36" s="151"/>
      <c r="J36" s="146"/>
      <c r="K36" s="151"/>
      <c r="L36" s="146"/>
      <c r="M36" s="151"/>
      <c r="N36" s="151"/>
      <c r="O36" s="151"/>
      <c r="P36" s="146"/>
      <c r="Q36" s="151" t="n">
        <v>1</v>
      </c>
      <c r="R36" s="146" t="n">
        <f aca="false">D36*Q36</f>
        <v>40891.4973</v>
      </c>
    </row>
    <row r="37" customFormat="false" ht="13.8" hidden="false" customHeight="false" outlineLevel="0" collapsed="false">
      <c r="A37" s="161"/>
      <c r="B37" s="162" t="s">
        <v>748</v>
      </c>
      <c r="C37" s="141" t="n">
        <f aca="false">(D37/$D$56)*100</f>
        <v>1.93701319821805</v>
      </c>
      <c r="D37" s="150" t="n">
        <f aca="false">Orçamento!J165</f>
        <v>34964.5459</v>
      </c>
      <c r="E37" s="153"/>
      <c r="F37" s="153"/>
      <c r="G37" s="151"/>
      <c r="H37" s="146"/>
      <c r="I37" s="151"/>
      <c r="J37" s="146"/>
      <c r="K37" s="151"/>
      <c r="L37" s="146"/>
      <c r="M37" s="151"/>
      <c r="N37" s="151"/>
      <c r="O37" s="151"/>
      <c r="P37" s="146"/>
      <c r="Q37" s="151" t="n">
        <v>1</v>
      </c>
      <c r="R37" s="146" t="n">
        <f aca="false">D37*Q37</f>
        <v>34964.5459</v>
      </c>
    </row>
    <row r="38" customFormat="false" ht="13.8" hidden="false" customHeight="false" outlineLevel="0" collapsed="false">
      <c r="A38" s="161"/>
      <c r="B38" s="163" t="s">
        <v>749</v>
      </c>
      <c r="C38" s="141" t="n">
        <f aca="false">(D38/$D$56)*100</f>
        <v>7.58675460908773</v>
      </c>
      <c r="D38" s="150" t="n">
        <f aca="false">Orçamento!J171</f>
        <v>136946.63</v>
      </c>
      <c r="E38" s="151" t="n">
        <v>0.2</v>
      </c>
      <c r="F38" s="144" t="n">
        <f aca="false">D38*E38</f>
        <v>27389.326</v>
      </c>
      <c r="G38" s="151" t="n">
        <v>0.8</v>
      </c>
      <c r="H38" s="146" t="n">
        <f aca="false">D38*G38</f>
        <v>109557.304</v>
      </c>
      <c r="I38" s="151"/>
      <c r="J38" s="146"/>
      <c r="K38" s="151"/>
      <c r="L38" s="146"/>
      <c r="M38" s="151"/>
      <c r="N38" s="151"/>
      <c r="O38" s="151"/>
      <c r="P38" s="146"/>
      <c r="Q38" s="146"/>
      <c r="R38" s="146"/>
    </row>
    <row r="39" customFormat="false" ht="24" hidden="false" customHeight="false" outlineLevel="0" collapsed="false">
      <c r="A39" s="161"/>
      <c r="B39" s="163" t="s">
        <v>750</v>
      </c>
      <c r="C39" s="141" t="n">
        <f aca="false">(D39/$D$56)*100</f>
        <v>1.56818007135966</v>
      </c>
      <c r="D39" s="150" t="n">
        <f aca="false">Orçamento!J182</f>
        <v>28306.8304</v>
      </c>
      <c r="E39" s="153"/>
      <c r="F39" s="153"/>
      <c r="G39" s="151"/>
      <c r="H39" s="146"/>
      <c r="I39" s="151"/>
      <c r="J39" s="146"/>
      <c r="K39" s="151"/>
      <c r="L39" s="146"/>
      <c r="M39" s="151"/>
      <c r="N39" s="151"/>
      <c r="O39" s="151"/>
      <c r="P39" s="146"/>
      <c r="Q39" s="151" t="n">
        <v>1</v>
      </c>
      <c r="R39" s="146" t="n">
        <f aca="false">D39*Q39</f>
        <v>28306.8304</v>
      </c>
    </row>
    <row r="40" customFormat="false" ht="13.8" hidden="false" customHeight="false" outlineLevel="0" collapsed="false">
      <c r="A40" s="161"/>
      <c r="B40" s="163" t="s">
        <v>751</v>
      </c>
      <c r="C40" s="141" t="n">
        <f aca="false">(D40/$D$56)*100</f>
        <v>1.2787649686053</v>
      </c>
      <c r="D40" s="150" t="n">
        <f aca="false">Orçamento!J202</f>
        <v>23082.67</v>
      </c>
      <c r="E40" s="153"/>
      <c r="F40" s="153"/>
      <c r="G40" s="151" t="n">
        <v>0.2</v>
      </c>
      <c r="H40" s="146" t="n">
        <f aca="false">D40*G40</f>
        <v>4616.534</v>
      </c>
      <c r="I40" s="151"/>
      <c r="J40" s="146"/>
      <c r="K40" s="151"/>
      <c r="L40" s="146"/>
      <c r="M40" s="151"/>
      <c r="N40" s="146"/>
      <c r="O40" s="151" t="n">
        <v>0.3</v>
      </c>
      <c r="P40" s="146" t="n">
        <f aca="false">D40*O40</f>
        <v>6924.801</v>
      </c>
      <c r="Q40" s="151" t="n">
        <v>0.5</v>
      </c>
      <c r="R40" s="146" t="n">
        <f aca="false">D40*Q40</f>
        <v>11541.335</v>
      </c>
    </row>
    <row r="41" customFormat="false" ht="13.8" hidden="false" customHeight="false" outlineLevel="0" collapsed="false">
      <c r="A41" s="161"/>
      <c r="B41" s="163" t="s">
        <v>752</v>
      </c>
      <c r="C41" s="141" t="n">
        <f aca="false">(D41/$D$56)*100</f>
        <v>3.31655978777637</v>
      </c>
      <c r="D41" s="150" t="n">
        <f aca="false">Orçamento!J215</f>
        <v>59866.4</v>
      </c>
      <c r="E41" s="153"/>
      <c r="F41" s="153"/>
      <c r="G41" s="151" t="n">
        <v>0.4</v>
      </c>
      <c r="H41" s="146" t="n">
        <f aca="false">D41*G41</f>
        <v>23946.56</v>
      </c>
      <c r="I41" s="151"/>
      <c r="J41" s="146"/>
      <c r="K41" s="151" t="n">
        <v>0.1</v>
      </c>
      <c r="L41" s="146" t="n">
        <f aca="false">D41*K41</f>
        <v>5986.64</v>
      </c>
      <c r="M41" s="151" t="n">
        <v>0.2</v>
      </c>
      <c r="N41" s="146" t="n">
        <f aca="false">D41*M41</f>
        <v>11973.28</v>
      </c>
      <c r="O41" s="151" t="n">
        <v>0.2</v>
      </c>
      <c r="P41" s="146" t="n">
        <f aca="false">D41*O41</f>
        <v>11973.28</v>
      </c>
      <c r="Q41" s="151" t="n">
        <v>0.1</v>
      </c>
      <c r="R41" s="146" t="n">
        <f aca="false">D41*Q41</f>
        <v>5986.64</v>
      </c>
    </row>
    <row r="42" customFormat="false" ht="13.8" hidden="false" customHeight="false" outlineLevel="0" collapsed="false">
      <c r="A42" s="161"/>
      <c r="B42" s="163" t="s">
        <v>753</v>
      </c>
      <c r="C42" s="141" t="n">
        <f aca="false">(D42/$D$56)*100</f>
        <v>1.9976773781638</v>
      </c>
      <c r="D42" s="150" t="n">
        <f aca="false">Orçamento!J224</f>
        <v>36059.58</v>
      </c>
      <c r="E42" s="151" t="n">
        <v>0.2</v>
      </c>
      <c r="F42" s="146" t="n">
        <f aca="false">D42*E42</f>
        <v>7211.916</v>
      </c>
      <c r="G42" s="151" t="n">
        <v>0.2</v>
      </c>
      <c r="H42" s="146" t="n">
        <f aca="false">D42*G42</f>
        <v>7211.916</v>
      </c>
      <c r="I42" s="151"/>
      <c r="J42" s="146"/>
      <c r="K42" s="151"/>
      <c r="L42" s="146"/>
      <c r="M42" s="151" t="n">
        <v>0.6</v>
      </c>
      <c r="N42" s="146" t="n">
        <f aca="false">D42*M42</f>
        <v>21635.748</v>
      </c>
      <c r="O42" s="151"/>
      <c r="P42" s="146"/>
      <c r="Q42" s="146"/>
      <c r="R42" s="146"/>
    </row>
    <row r="43" customFormat="false" ht="13.8" hidden="false" customHeight="false" outlineLevel="0" collapsed="false">
      <c r="A43" s="161"/>
      <c r="B43" s="163" t="s">
        <v>754</v>
      </c>
      <c r="C43" s="141" t="n">
        <f aca="false">(D43/$D$56)*100</f>
        <v>0.851893014949479</v>
      </c>
      <c r="D43" s="150" t="n">
        <f aca="false">Orçamento!J238</f>
        <v>15377.31</v>
      </c>
      <c r="E43" s="151" t="n">
        <v>0.05</v>
      </c>
      <c r="F43" s="146" t="n">
        <f aca="false">D43*E43</f>
        <v>768.8655</v>
      </c>
      <c r="G43" s="151"/>
      <c r="H43" s="146"/>
      <c r="I43" s="151" t="n">
        <v>0.15</v>
      </c>
      <c r="J43" s="146" t="n">
        <f aca="false">D43*I43</f>
        <v>2306.5965</v>
      </c>
      <c r="K43" s="151" t="n">
        <v>0.4</v>
      </c>
      <c r="L43" s="146" t="n">
        <f aca="false">D43*K43</f>
        <v>6150.924</v>
      </c>
      <c r="M43" s="151" t="n">
        <v>0.3</v>
      </c>
      <c r="N43" s="146" t="n">
        <f aca="false">D43*M43</f>
        <v>4613.193</v>
      </c>
      <c r="O43" s="151" t="n">
        <v>0.1</v>
      </c>
      <c r="P43" s="146" t="n">
        <f aca="false">D43*O43</f>
        <v>1537.731</v>
      </c>
      <c r="Q43" s="146"/>
      <c r="R43" s="146"/>
      <c r="S43" s="164"/>
    </row>
    <row r="44" customFormat="false" ht="13.8" hidden="false" customHeight="false" outlineLevel="0" collapsed="false">
      <c r="A44" s="161"/>
      <c r="B44" s="163" t="s">
        <v>755</v>
      </c>
      <c r="C44" s="141" t="n">
        <f aca="false">(D44/$D$56)*100</f>
        <v>4.37723412596896</v>
      </c>
      <c r="D44" s="150" t="n">
        <f aca="false">Orçamento!J277</f>
        <v>79012.37</v>
      </c>
      <c r="E44" s="151" t="n">
        <v>0.1</v>
      </c>
      <c r="F44" s="146" t="n">
        <f aca="false">D44*E44</f>
        <v>7901.237</v>
      </c>
      <c r="G44" s="151"/>
      <c r="H44" s="146"/>
      <c r="I44" s="151" t="n">
        <v>0.2</v>
      </c>
      <c r="J44" s="146" t="n">
        <f aca="false">D44*I44</f>
        <v>15802.474</v>
      </c>
      <c r="K44" s="151" t="n">
        <v>0.2</v>
      </c>
      <c r="L44" s="146" t="n">
        <f aca="false">D44*K44</f>
        <v>15802.474</v>
      </c>
      <c r="M44" s="151" t="n">
        <v>0.2</v>
      </c>
      <c r="N44" s="146" t="n">
        <f aca="false">D44*M44</f>
        <v>15802.474</v>
      </c>
      <c r="O44" s="151" t="n">
        <v>0.1</v>
      </c>
      <c r="P44" s="146" t="n">
        <f aca="false">D44*O44</f>
        <v>7901.237</v>
      </c>
      <c r="Q44" s="151" t="n">
        <v>0.2</v>
      </c>
      <c r="R44" s="146" t="n">
        <f aca="false">D44*Q44</f>
        <v>15802.474</v>
      </c>
    </row>
    <row r="45" customFormat="false" ht="13.8" hidden="false" customHeight="false" outlineLevel="0" collapsed="false">
      <c r="A45" s="161"/>
      <c r="B45" s="163" t="s">
        <v>756</v>
      </c>
      <c r="C45" s="141" t="n">
        <f aca="false">(D45/$D$56)*100</f>
        <v>2.13360788826893</v>
      </c>
      <c r="D45" s="150" t="n">
        <f aca="false">Orçamento!J287</f>
        <v>38513.228</v>
      </c>
      <c r="E45" s="153"/>
      <c r="F45" s="153"/>
      <c r="G45" s="151" t="n">
        <v>1</v>
      </c>
      <c r="H45" s="146" t="n">
        <f aca="false">D45*G45</f>
        <v>38513.228</v>
      </c>
      <c r="I45" s="151"/>
      <c r="J45" s="146"/>
      <c r="K45" s="151"/>
      <c r="L45" s="146"/>
      <c r="M45" s="151"/>
      <c r="N45" s="151"/>
      <c r="O45" s="151"/>
      <c r="P45" s="146"/>
      <c r="Q45" s="146"/>
      <c r="R45" s="146"/>
    </row>
    <row r="46" customFormat="false" ht="13.8" hidden="false" customHeight="false" outlineLevel="0" collapsed="false">
      <c r="A46" s="161"/>
      <c r="B46" s="163" t="s">
        <v>757</v>
      </c>
      <c r="C46" s="141" t="n">
        <f aca="false">(D46/$D$56)*100</f>
        <v>1.8534880101688</v>
      </c>
      <c r="D46" s="150" t="n">
        <f aca="false">Orçamento!J293</f>
        <v>33456.8534</v>
      </c>
      <c r="E46" s="153"/>
      <c r="F46" s="153"/>
      <c r="G46" s="151"/>
      <c r="H46" s="146"/>
      <c r="I46" s="151"/>
      <c r="J46" s="146"/>
      <c r="K46" s="151"/>
      <c r="L46" s="146"/>
      <c r="M46" s="151"/>
      <c r="N46" s="151"/>
      <c r="O46" s="151" t="n">
        <v>1</v>
      </c>
      <c r="P46" s="146" t="n">
        <f aca="false">D46*O46</f>
        <v>33456.8534</v>
      </c>
      <c r="Q46" s="146"/>
      <c r="R46" s="146"/>
    </row>
    <row r="47" customFormat="false" ht="13.8" hidden="false" customHeight="false" outlineLevel="0" collapsed="false">
      <c r="A47" s="161"/>
      <c r="B47" s="163" t="s">
        <v>758</v>
      </c>
      <c r="C47" s="141" t="n">
        <f aca="false">(D47/$D$56)*100</f>
        <v>1.60675177071742</v>
      </c>
      <c r="D47" s="150" t="n">
        <f aca="false">Orçamento!J299</f>
        <v>29003.0786</v>
      </c>
      <c r="E47" s="153"/>
      <c r="F47" s="153"/>
      <c r="G47" s="151"/>
      <c r="H47" s="146"/>
      <c r="I47" s="151"/>
      <c r="J47" s="146"/>
      <c r="K47" s="151"/>
      <c r="L47" s="146"/>
      <c r="M47" s="151"/>
      <c r="N47" s="151"/>
      <c r="O47" s="151" t="n">
        <v>1</v>
      </c>
      <c r="P47" s="146" t="n">
        <f aca="false">D47*O47</f>
        <v>29003.0786</v>
      </c>
      <c r="Q47" s="146"/>
      <c r="R47" s="146"/>
    </row>
    <row r="48" customFormat="false" ht="13.8" hidden="false" customHeight="false" outlineLevel="0" collapsed="false">
      <c r="A48" s="161"/>
      <c r="B48" s="163" t="s">
        <v>759</v>
      </c>
      <c r="C48" s="141" t="n">
        <f aca="false">(D48/$D$56)*100</f>
        <v>2.80862093693266</v>
      </c>
      <c r="D48" s="150" t="n">
        <f aca="false">Orçamento!J323</f>
        <v>50697.7215</v>
      </c>
      <c r="E48" s="153"/>
      <c r="F48" s="153"/>
      <c r="G48" s="151" t="n">
        <v>0.5</v>
      </c>
      <c r="H48" s="146" t="n">
        <f aca="false">D48*G48</f>
        <v>25348.86075</v>
      </c>
      <c r="I48" s="151"/>
      <c r="J48" s="146"/>
      <c r="K48" s="151" t="n">
        <v>0.5</v>
      </c>
      <c r="L48" s="146" t="n">
        <f aca="false">D48*K48</f>
        <v>25348.86075</v>
      </c>
      <c r="M48" s="151"/>
      <c r="N48" s="146"/>
      <c r="O48" s="151"/>
      <c r="P48" s="146"/>
      <c r="Q48" s="146"/>
      <c r="R48" s="146"/>
    </row>
    <row r="49" customFormat="false" ht="13.8" hidden="false" customHeight="false" outlineLevel="0" collapsed="false">
      <c r="A49" s="161"/>
      <c r="B49" s="163" t="s">
        <v>760</v>
      </c>
      <c r="C49" s="141" t="n">
        <f aca="false">(D49/$D$56)*100</f>
        <v>0.521696144314146</v>
      </c>
      <c r="D49" s="150" t="n">
        <f aca="false">Orçamento!J332</f>
        <v>9417.008</v>
      </c>
      <c r="E49" s="153"/>
      <c r="F49" s="153"/>
      <c r="G49" s="151"/>
      <c r="H49" s="146"/>
      <c r="I49" s="151"/>
      <c r="J49" s="146"/>
      <c r="K49" s="151" t="n">
        <v>1</v>
      </c>
      <c r="L49" s="146" t="n">
        <f aca="false">D49*K49</f>
        <v>9417.008</v>
      </c>
      <c r="M49" s="151"/>
      <c r="N49" s="151"/>
      <c r="O49" s="151"/>
      <c r="P49" s="146"/>
      <c r="Q49" s="146"/>
      <c r="R49" s="146"/>
    </row>
    <row r="50" customFormat="false" ht="13.8" hidden="false" customHeight="false" outlineLevel="0" collapsed="false">
      <c r="A50" s="161"/>
      <c r="B50" s="163" t="s">
        <v>761</v>
      </c>
      <c r="C50" s="141" t="n">
        <f aca="false">(D50/$D$56)*100</f>
        <v>0.272029168324531</v>
      </c>
      <c r="D50" s="150" t="n">
        <f aca="false">Orçamento!J341</f>
        <v>4910.3312</v>
      </c>
      <c r="E50" s="153"/>
      <c r="F50" s="153"/>
      <c r="G50" s="151"/>
      <c r="H50" s="146"/>
      <c r="I50" s="151" t="n">
        <v>1</v>
      </c>
      <c r="J50" s="146" t="n">
        <f aca="false">D50*I50</f>
        <v>4910.3312</v>
      </c>
      <c r="K50" s="151"/>
      <c r="L50" s="146"/>
      <c r="M50" s="151"/>
      <c r="N50" s="151"/>
      <c r="O50" s="151"/>
      <c r="P50" s="146"/>
      <c r="Q50" s="146"/>
      <c r="R50" s="146"/>
    </row>
    <row r="51" customFormat="false" ht="13.8" hidden="false" customHeight="false" outlineLevel="0" collapsed="false">
      <c r="A51" s="161"/>
      <c r="B51" s="163" t="s">
        <v>762</v>
      </c>
      <c r="C51" s="141" t="n">
        <f aca="false">(D51/$D$56)*100</f>
        <v>0.697049010832443</v>
      </c>
      <c r="D51" s="150" t="n">
        <f aca="false">Orçamento!J351</f>
        <v>12582.2592</v>
      </c>
      <c r="E51" s="151" t="n">
        <v>1</v>
      </c>
      <c r="F51" s="146" t="n">
        <f aca="false">D51*E51</f>
        <v>12582.2592</v>
      </c>
      <c r="G51" s="151"/>
      <c r="H51" s="146"/>
      <c r="I51" s="151"/>
      <c r="J51" s="146"/>
      <c r="K51" s="151"/>
      <c r="L51" s="146"/>
      <c r="M51" s="151"/>
      <c r="N51" s="151"/>
      <c r="O51" s="151"/>
      <c r="P51" s="146"/>
      <c r="Q51" s="146"/>
      <c r="R51" s="146"/>
    </row>
    <row r="52" customFormat="false" ht="13.8" hidden="false" customHeight="false" outlineLevel="0" collapsed="false">
      <c r="A52" s="161"/>
      <c r="B52" s="163" t="s">
        <v>763</v>
      </c>
      <c r="C52" s="141" t="n">
        <f aca="false">(D52/$D$56)*100</f>
        <v>0.161282893563236</v>
      </c>
      <c r="D52" s="150" t="n">
        <f aca="false">Orçamento!J370</f>
        <v>2911.2776</v>
      </c>
      <c r="E52" s="151" t="n">
        <v>0.5</v>
      </c>
      <c r="F52" s="146" t="n">
        <f aca="false">D52*E52</f>
        <v>1455.6388</v>
      </c>
      <c r="G52" s="151" t="n">
        <v>0.5</v>
      </c>
      <c r="H52" s="146" t="n">
        <f aca="false">D52*G52</f>
        <v>1455.6388</v>
      </c>
      <c r="I52" s="151"/>
      <c r="J52" s="146"/>
      <c r="K52" s="151"/>
      <c r="L52" s="146"/>
      <c r="M52" s="151"/>
      <c r="N52" s="151"/>
      <c r="O52" s="151"/>
      <c r="P52" s="146"/>
      <c r="Q52" s="146"/>
      <c r="R52" s="146"/>
    </row>
    <row r="53" customFormat="false" ht="13.8" hidden="false" customHeight="false" outlineLevel="0" collapsed="false">
      <c r="A53" s="161"/>
      <c r="B53" s="163" t="s">
        <v>764</v>
      </c>
      <c r="C53" s="141" t="n">
        <f aca="false">(D53/$D$56)*100</f>
        <v>0.432654039460375</v>
      </c>
      <c r="D53" s="150" t="n">
        <f aca="false">Orçamento!J395</f>
        <v>7809.731</v>
      </c>
      <c r="E53" s="153"/>
      <c r="F53" s="153"/>
      <c r="G53" s="151" t="n">
        <v>0.1</v>
      </c>
      <c r="H53" s="146" t="n">
        <f aca="false">D53*G53</f>
        <v>780.9731</v>
      </c>
      <c r="I53" s="151"/>
      <c r="J53" s="146"/>
      <c r="K53" s="151"/>
      <c r="L53" s="146"/>
      <c r="M53" s="151"/>
      <c r="N53" s="151"/>
      <c r="O53" s="151" t="n">
        <v>0.9</v>
      </c>
      <c r="P53" s="146" t="n">
        <f aca="false">D53*O53</f>
        <v>7028.7579</v>
      </c>
      <c r="Q53" s="146"/>
      <c r="R53" s="146"/>
    </row>
    <row r="54" customFormat="false" ht="13.8" hidden="false" customHeight="false" outlineLevel="0" collapsed="false">
      <c r="A54" s="161"/>
      <c r="B54" s="163" t="s">
        <v>765</v>
      </c>
      <c r="C54" s="141" t="n">
        <f aca="false">(D54/$D$56)*100</f>
        <v>0.257083918841887</v>
      </c>
      <c r="D54" s="150" t="n">
        <f aca="false">Orçamento!J401</f>
        <v>4640.5582</v>
      </c>
      <c r="E54" s="153"/>
      <c r="F54" s="153"/>
      <c r="G54" s="151"/>
      <c r="H54" s="146"/>
      <c r="I54" s="151" t="n">
        <v>0.1</v>
      </c>
      <c r="J54" s="146" t="n">
        <f aca="false">D54*I54</f>
        <v>464.05582</v>
      </c>
      <c r="K54" s="151" t="n">
        <v>0.2</v>
      </c>
      <c r="L54" s="146" t="n">
        <f aca="false">D54*K54</f>
        <v>928.11164</v>
      </c>
      <c r="M54" s="151" t="n">
        <v>0.2</v>
      </c>
      <c r="N54" s="146" t="n">
        <f aca="false">D54*M54</f>
        <v>928.11164</v>
      </c>
      <c r="O54" s="151"/>
      <c r="P54" s="146"/>
      <c r="Q54" s="151" t="n">
        <v>0.5</v>
      </c>
      <c r="R54" s="146" t="n">
        <f aca="false">D54*Q54</f>
        <v>2320.2791</v>
      </c>
    </row>
    <row r="55" customFormat="false" ht="15" hidden="false" customHeight="false" outlineLevel="0" collapsed="false">
      <c r="A55" s="161" t="s">
        <v>766</v>
      </c>
      <c r="B55" s="119"/>
      <c r="C55" s="141"/>
      <c r="D55" s="150"/>
      <c r="E55" s="153"/>
      <c r="F55" s="153"/>
      <c r="G55" s="151"/>
      <c r="H55" s="146"/>
      <c r="I55" s="151"/>
      <c r="J55" s="146"/>
      <c r="K55" s="151"/>
      <c r="L55" s="146"/>
      <c r="M55" s="151"/>
      <c r="N55" s="151"/>
      <c r="O55" s="151"/>
      <c r="P55" s="146"/>
      <c r="Q55" s="146"/>
      <c r="R55" s="146"/>
    </row>
    <row r="56" customFormat="false" ht="15" hidden="false" customHeight="false" outlineLevel="0" collapsed="false">
      <c r="A56" s="8" t="s">
        <v>27</v>
      </c>
      <c r="B56" s="8"/>
      <c r="C56" s="143" t="n">
        <v>1</v>
      </c>
      <c r="D56" s="165" t="n">
        <f aca="false">SUM(D14:D54)</f>
        <v>1805075.2536</v>
      </c>
      <c r="E56" s="151" t="n">
        <f aca="false">((F56*100)/$D$57)%</f>
        <v>0.135736301570447</v>
      </c>
      <c r="F56" s="155" t="n">
        <f aca="false">SUM(F14:F54)</f>
        <v>245014.23898</v>
      </c>
      <c r="G56" s="151" t="n">
        <f aca="false">((H56*100)/$D$56)%</f>
        <v>0.163390687524963</v>
      </c>
      <c r="H56" s="166" t="n">
        <f aca="false">SUM(H14:H54)</f>
        <v>294932.48672</v>
      </c>
      <c r="I56" s="151" t="n">
        <f aca="false">((J56*100)/D56)%</f>
        <v>0.175187307032948</v>
      </c>
      <c r="J56" s="166" t="n">
        <f aca="false">SUM(J14:J54)</f>
        <v>316226.27267</v>
      </c>
      <c r="K56" s="151" t="n">
        <f aca="false">((L56*100)/D56)%</f>
        <v>0.0484122047630513</v>
      </c>
      <c r="L56" s="166" t="n">
        <f aca="false">SUM(L14:L54)</f>
        <v>87387.67279</v>
      </c>
      <c r="M56" s="151" t="n">
        <f aca="false">((N56*100)/$D$56)%</f>
        <v>0.210827167776536</v>
      </c>
      <c r="N56" s="166" t="n">
        <f aca="false">SUM(N14:N54)</f>
        <v>380558.90334</v>
      </c>
      <c r="O56" s="151" t="n">
        <f aca="false">((P56*100)/$D$56)%</f>
        <v>0.118188107711589</v>
      </c>
      <c r="P56" s="166" t="n">
        <f aca="false">SUM(P14:P54)</f>
        <v>213338.4285</v>
      </c>
      <c r="Q56" s="151" t="n">
        <f aca="false">((R56*100)/$D$56)%</f>
        <v>0.148258223620467</v>
      </c>
      <c r="R56" s="166" t="n">
        <f aca="false">SUM(R14:R54)</f>
        <v>267617.2506</v>
      </c>
      <c r="S56" s="164" t="n">
        <f aca="false">E56+G56+I56+K56+M56+O56+Q56</f>
        <v>1</v>
      </c>
    </row>
    <row r="57" customFormat="false" ht="15" hidden="false" customHeight="false" outlineLevel="0" collapsed="false">
      <c r="A57" s="8" t="s">
        <v>767</v>
      </c>
      <c r="B57" s="8"/>
      <c r="C57" s="143" t="n">
        <v>1</v>
      </c>
      <c r="D57" s="165" t="n">
        <f aca="false">SUM(D14:D54)</f>
        <v>1805075.2536</v>
      </c>
      <c r="E57" s="167" t="n">
        <f aca="false">E56</f>
        <v>0.135736301570447</v>
      </c>
      <c r="F57" s="155" t="n">
        <f aca="false">F56</f>
        <v>245014.23898</v>
      </c>
      <c r="G57" s="167" t="n">
        <f aca="false">G56+E56</f>
        <v>0.299126989095409</v>
      </c>
      <c r="H57" s="168" t="n">
        <f aca="false">F57+H56</f>
        <v>539946.7257</v>
      </c>
      <c r="I57" s="167" t="n">
        <f aca="false">G57+I56</f>
        <v>0.474314296128357</v>
      </c>
      <c r="J57" s="168" t="n">
        <f aca="false">H57+J56</f>
        <v>856172.99837</v>
      </c>
      <c r="K57" s="167" t="n">
        <f aca="false">I57+K56</f>
        <v>0.522726500891409</v>
      </c>
      <c r="L57" s="168" t="n">
        <f aca="false">J57+L56</f>
        <v>943560.67116</v>
      </c>
      <c r="M57" s="167" t="n">
        <f aca="false">K57+M56</f>
        <v>0.733553668667944</v>
      </c>
      <c r="N57" s="168" t="n">
        <f aca="false">L57+N56</f>
        <v>1324119.5745</v>
      </c>
      <c r="O57" s="167" t="n">
        <f aca="false">M57+O56</f>
        <v>0.851741776379533</v>
      </c>
      <c r="P57" s="168" t="n">
        <f aca="false">N57+P56</f>
        <v>1537458.003</v>
      </c>
      <c r="Q57" s="167" t="n">
        <f aca="false">O57+Q56</f>
        <v>1</v>
      </c>
      <c r="R57" s="168" t="n">
        <f aca="false">P57+R56</f>
        <v>1805075.2536</v>
      </c>
      <c r="S57" s="164"/>
    </row>
    <row r="58" customFormat="false" ht="15" hidden="false" customHeight="false" outlineLevel="0" collapsed="false">
      <c r="A58" s="169"/>
      <c r="B58" s="170"/>
      <c r="C58" s="169"/>
      <c r="D58" s="169"/>
      <c r="E58" s="171"/>
      <c r="F58" s="171"/>
      <c r="G58" s="171"/>
      <c r="H58" s="171"/>
      <c r="I58" s="171"/>
      <c r="J58" s="171"/>
      <c r="K58" s="171"/>
      <c r="L58" s="169"/>
      <c r="M58" s="169"/>
      <c r="N58" s="169"/>
      <c r="O58" s="169"/>
      <c r="P58" s="169"/>
      <c r="Q58" s="169"/>
      <c r="R58" s="169"/>
    </row>
    <row r="59" customFormat="false" ht="15" hidden="false" customHeight="false" outlineLevel="0" collapsed="false">
      <c r="A59" s="169"/>
      <c r="B59" s="170"/>
      <c r="C59" s="169"/>
      <c r="D59" s="169"/>
      <c r="E59" s="171"/>
      <c r="F59" s="171"/>
      <c r="G59" s="171"/>
      <c r="H59" s="169"/>
      <c r="I59" s="169"/>
      <c r="J59" s="169"/>
      <c r="K59" s="172"/>
      <c r="L59" s="173"/>
      <c r="M59" s="169"/>
      <c r="N59" s="169"/>
      <c r="O59" s="169"/>
      <c r="P59" s="169"/>
      <c r="Q59" s="169"/>
      <c r="R59" s="169"/>
    </row>
    <row r="60" customFormat="false" ht="15" hidden="false" customHeight="true" outlineLevel="0" collapsed="false">
      <c r="A60" s="174" t="s">
        <v>768</v>
      </c>
      <c r="B60" s="174"/>
      <c r="C60" s="174"/>
      <c r="D60" s="174"/>
      <c r="E60" s="174"/>
      <c r="F60" s="174"/>
      <c r="G60" s="174"/>
      <c r="H60" s="174"/>
      <c r="I60" s="174"/>
      <c r="J60" s="174"/>
      <c r="K60" s="174"/>
      <c r="L60" s="174"/>
      <c r="M60" s="174"/>
      <c r="N60" s="174"/>
      <c r="O60" s="174"/>
      <c r="P60" s="174"/>
      <c r="Q60" s="174"/>
      <c r="R60" s="174"/>
    </row>
    <row r="61" customFormat="false" ht="15" hidden="false" customHeight="false" outlineLevel="0" collapsed="false">
      <c r="A61" s="169"/>
      <c r="B61" s="170"/>
      <c r="C61" s="175"/>
      <c r="D61" s="169"/>
      <c r="E61" s="169"/>
      <c r="F61" s="175"/>
      <c r="G61" s="175"/>
      <c r="H61" s="175"/>
      <c r="I61" s="169"/>
      <c r="J61" s="169"/>
      <c r="K61" s="169"/>
      <c r="L61" s="169"/>
      <c r="M61" s="169"/>
      <c r="N61" s="169"/>
      <c r="O61" s="169"/>
      <c r="P61" s="169"/>
      <c r="Q61" s="169"/>
      <c r="R61" s="169"/>
    </row>
    <row r="62" customFormat="false" ht="15" hidden="false" customHeight="false" outlineLevel="0" collapsed="false">
      <c r="A62" s="169"/>
      <c r="B62" s="176"/>
      <c r="C62" s="177"/>
      <c r="D62" s="177" t="s">
        <v>769</v>
      </c>
      <c r="E62" s="178"/>
      <c r="F62" s="178"/>
      <c r="G62" s="177"/>
      <c r="H62" s="178"/>
      <c r="I62" s="177"/>
      <c r="J62" s="177" t="s">
        <v>769</v>
      </c>
      <c r="M62" s="177"/>
      <c r="N62" s="177"/>
      <c r="O62" s="177"/>
      <c r="P62" s="177"/>
      <c r="Q62" s="177"/>
      <c r="R62" s="177"/>
    </row>
    <row r="63" customFormat="false" ht="15" hidden="false" customHeight="false" outlineLevel="0" collapsed="false">
      <c r="A63" s="169"/>
      <c r="B63" s="179"/>
      <c r="C63" s="178" t="s">
        <v>770</v>
      </c>
      <c r="D63" s="178"/>
      <c r="E63" s="178"/>
      <c r="F63" s="178"/>
      <c r="G63" s="178"/>
      <c r="H63" s="178"/>
      <c r="I63" s="178" t="s">
        <v>771</v>
      </c>
      <c r="J63" s="178"/>
      <c r="M63" s="178"/>
      <c r="N63" s="178"/>
      <c r="O63" s="178"/>
      <c r="P63" s="178"/>
      <c r="Q63" s="178"/>
      <c r="R63" s="178"/>
    </row>
    <row r="64" customFormat="false" ht="15" hidden="false" customHeight="false" outlineLevel="0" collapsed="false">
      <c r="A64" s="169"/>
      <c r="B64" s="179"/>
      <c r="C64" s="178"/>
      <c r="D64" s="178"/>
      <c r="E64" s="169"/>
      <c r="F64" s="169"/>
      <c r="G64" s="178"/>
      <c r="H64" s="169"/>
      <c r="I64" s="178"/>
      <c r="J64" s="178"/>
      <c r="M64" s="178"/>
      <c r="N64" s="178"/>
      <c r="O64" s="178"/>
      <c r="P64" s="178"/>
      <c r="Q64" s="178"/>
      <c r="R64" s="178"/>
    </row>
    <row r="67" customFormat="false" ht="13.8" hidden="false" customHeight="false" outlineLevel="0" collapsed="false">
      <c r="B67" s="176"/>
      <c r="C67" s="177"/>
      <c r="D67" s="177" t="s">
        <v>769</v>
      </c>
      <c r="E67" s="178"/>
      <c r="F67" s="178"/>
      <c r="G67" s="177"/>
      <c r="H67" s="178"/>
      <c r="I67" s="177"/>
      <c r="J67" s="177" t="s">
        <v>769</v>
      </c>
      <c r="N67" s="124"/>
      <c r="O67" s="124" t="s">
        <v>714</v>
      </c>
      <c r="P67" s="124"/>
    </row>
    <row r="68" customFormat="false" ht="13.8" hidden="false" customHeight="false" outlineLevel="0" collapsed="false">
      <c r="B68" s="179"/>
      <c r="C68" s="178"/>
      <c r="D68" s="178" t="s">
        <v>772</v>
      </c>
      <c r="E68" s="178"/>
      <c r="F68" s="178"/>
      <c r="G68" s="178"/>
      <c r="H68" s="178"/>
      <c r="I68" s="178"/>
      <c r="J68" s="178" t="s">
        <v>773</v>
      </c>
      <c r="O68" s="126" t="s">
        <v>774</v>
      </c>
      <c r="P68" s="124"/>
    </row>
    <row r="69" customFormat="false" ht="13.8" hidden="false" customHeight="false" outlineLevel="0" collapsed="false">
      <c r="B69" s="179"/>
      <c r="C69" s="178"/>
      <c r="D69" s="178" t="s">
        <v>775</v>
      </c>
      <c r="E69" s="169"/>
      <c r="F69" s="169"/>
      <c r="G69" s="178"/>
      <c r="H69" s="169"/>
      <c r="I69" s="178"/>
      <c r="J69" s="178" t="s">
        <v>776</v>
      </c>
      <c r="N69" s="126"/>
      <c r="O69" s="126" t="s">
        <v>721</v>
      </c>
      <c r="P69" s="126"/>
    </row>
    <row r="71" customFormat="false" ht="15" hidden="false" customHeight="false" outlineLevel="0" collapsed="false">
      <c r="F71" s="180"/>
    </row>
  </sheetData>
  <mergeCells count="22">
    <mergeCell ref="A1:P6"/>
    <mergeCell ref="A7:P7"/>
    <mergeCell ref="A8:P8"/>
    <mergeCell ref="A9:P9"/>
    <mergeCell ref="A10:P10"/>
    <mergeCell ref="A11:P11"/>
    <mergeCell ref="A12:B12"/>
    <mergeCell ref="A13:P13"/>
    <mergeCell ref="A15:B15"/>
    <mergeCell ref="A16:B16"/>
    <mergeCell ref="A17:B17"/>
    <mergeCell ref="A18:B18"/>
    <mergeCell ref="A19:B19"/>
    <mergeCell ref="A20:B20"/>
    <mergeCell ref="A21:B21"/>
    <mergeCell ref="A22:B22"/>
    <mergeCell ref="A24:B24"/>
    <mergeCell ref="A25:B25"/>
    <mergeCell ref="A26:B26"/>
    <mergeCell ref="A56:B56"/>
    <mergeCell ref="A57:B57"/>
    <mergeCell ref="A60:P60"/>
  </mergeCells>
  <printOptions headings="false" gridLines="false" gridLinesSet="true" horizontalCentered="true" verticalCentered="false"/>
  <pageMargins left="0.39375" right="0.196527777777778" top="0.196527777777778" bottom="0.39375" header="0.511805555555555" footer="0.511805555555555"/>
  <pageSetup paperSize="9" scale="66"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J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2" min="1" style="0" width="8.71"/>
    <col collapsed="false" customWidth="true" hidden="false" outlineLevel="0" max="3" min="3" style="0" width="45.98"/>
    <col collapsed="false" customWidth="true" hidden="false" outlineLevel="0" max="1025" min="4" style="0" width="8.71"/>
  </cols>
  <sheetData>
    <row r="1" customFormat="false" ht="15" hidden="false" customHeight="false" outlineLevel="0" collapsed="false">
      <c r="A1" s="7"/>
      <c r="B1" s="118"/>
      <c r="C1" s="181"/>
      <c r="D1" s="182"/>
      <c r="E1" s="183"/>
      <c r="F1" s="182"/>
      <c r="G1" s="184"/>
      <c r="H1" s="182"/>
      <c r="I1" s="182"/>
      <c r="J1" s="184"/>
    </row>
    <row r="2" customFormat="false" ht="15" hidden="false" customHeight="false" outlineLevel="0" collapsed="false">
      <c r="C2" s="185"/>
      <c r="D2" s="182"/>
      <c r="E2" s="183"/>
      <c r="F2" s="182"/>
      <c r="G2" s="184"/>
      <c r="H2" s="182"/>
      <c r="I2" s="182"/>
      <c r="J2" s="184"/>
    </row>
  </sheetData>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LY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71"/>
  </cols>
  <sheetData>
    <row r="1" customFormat="false" ht="162" hidden="false" customHeight="false" outlineLevel="0" collapsed="false">
      <c r="A1" s="70" t="s">
        <v>777</v>
      </c>
      <c r="B1" s="69" t="s">
        <v>778</v>
      </c>
      <c r="C1" s="186" t="s">
        <v>526</v>
      </c>
      <c r="D1" s="187" t="s">
        <v>169</v>
      </c>
      <c r="E1" s="188" t="n">
        <v>1</v>
      </c>
      <c r="F1" s="188" t="n">
        <v>258.52</v>
      </c>
      <c r="G1" s="188" t="n">
        <v>323.05</v>
      </c>
      <c r="H1" s="188" t="n">
        <f aca="false">G1*0.75</f>
        <v>242.2875</v>
      </c>
      <c r="I1" s="188" t="n">
        <f aca="false">G1-H1</f>
        <v>80.7625</v>
      </c>
      <c r="J1" s="188" t="n">
        <f aca="false">G1*E1</f>
        <v>323.05</v>
      </c>
      <c r="K1" s="189" t="n">
        <f aca="false">(F1*24.96/100)+F1</f>
        <v>323.046592</v>
      </c>
      <c r="L1" s="190" t="s">
        <v>777</v>
      </c>
      <c r="M1" s="191" t="s">
        <v>778</v>
      </c>
      <c r="N1" s="192" t="s">
        <v>526</v>
      </c>
      <c r="O1" s="193" t="s">
        <v>169</v>
      </c>
      <c r="P1" s="188" t="n">
        <v>1</v>
      </c>
      <c r="Q1" s="188" t="n">
        <v>258.52</v>
      </c>
      <c r="R1" s="188" t="n">
        <v>323.05</v>
      </c>
      <c r="S1" s="188" t="n">
        <f aca="false">R1*0.75</f>
        <v>242.2875</v>
      </c>
      <c r="T1" s="188" t="n">
        <f aca="false">R1-S1</f>
        <v>80.7625</v>
      </c>
      <c r="U1" s="188" t="n">
        <f aca="false">R1*P1</f>
        <v>323.05</v>
      </c>
      <c r="V1" s="189" t="n">
        <f aca="false">(Q1*24.96/100)+Q1</f>
        <v>323.046592</v>
      </c>
      <c r="W1" s="190" t="s">
        <v>777</v>
      </c>
      <c r="X1" s="191" t="s">
        <v>778</v>
      </c>
      <c r="Y1" s="192" t="s">
        <v>526</v>
      </c>
      <c r="Z1" s="193" t="s">
        <v>169</v>
      </c>
      <c r="AA1" s="188" t="n">
        <v>1</v>
      </c>
      <c r="AB1" s="188" t="n">
        <v>258.52</v>
      </c>
      <c r="AC1" s="188" t="n">
        <v>323.05</v>
      </c>
      <c r="AD1" s="188" t="n">
        <f aca="false">AC1*0.75</f>
        <v>242.2875</v>
      </c>
      <c r="AE1" s="188" t="n">
        <f aca="false">AC1-AD1</f>
        <v>80.7625</v>
      </c>
      <c r="AF1" s="188" t="n">
        <f aca="false">AC1*AA1</f>
        <v>323.05</v>
      </c>
      <c r="AG1" s="189" t="n">
        <f aca="false">(AB1*24.96/100)+AB1</f>
        <v>323.046592</v>
      </c>
      <c r="AH1" s="190" t="s">
        <v>777</v>
      </c>
      <c r="AI1" s="191" t="s">
        <v>778</v>
      </c>
      <c r="AJ1" s="192" t="s">
        <v>526</v>
      </c>
      <c r="AK1" s="193" t="s">
        <v>169</v>
      </c>
      <c r="AL1" s="188" t="n">
        <v>1</v>
      </c>
      <c r="AM1" s="188" t="n">
        <v>258.52</v>
      </c>
      <c r="AN1" s="188" t="n">
        <v>323.05</v>
      </c>
      <c r="AO1" s="188" t="n">
        <f aca="false">AN1*0.75</f>
        <v>242.2875</v>
      </c>
      <c r="AP1" s="188" t="n">
        <f aca="false">AN1-AO1</f>
        <v>80.7625</v>
      </c>
      <c r="AQ1" s="188" t="n">
        <f aca="false">AN1*AL1</f>
        <v>323.05</v>
      </c>
      <c r="AR1" s="189" t="n">
        <f aca="false">(AM1*24.96/100)+AM1</f>
        <v>323.046592</v>
      </c>
      <c r="AS1" s="190" t="s">
        <v>777</v>
      </c>
      <c r="AT1" s="191" t="s">
        <v>778</v>
      </c>
      <c r="AU1" s="192" t="s">
        <v>526</v>
      </c>
      <c r="AV1" s="193" t="s">
        <v>169</v>
      </c>
      <c r="AW1" s="188" t="n">
        <v>1</v>
      </c>
      <c r="AX1" s="188" t="n">
        <v>258.52</v>
      </c>
      <c r="AY1" s="188" t="n">
        <v>323.05</v>
      </c>
      <c r="AZ1" s="188" t="n">
        <f aca="false">AY1*0.75</f>
        <v>242.2875</v>
      </c>
      <c r="BA1" s="188" t="n">
        <f aca="false">AY1-AZ1</f>
        <v>80.7625</v>
      </c>
      <c r="BB1" s="188" t="n">
        <f aca="false">AY1*AW1</f>
        <v>323.05</v>
      </c>
      <c r="BC1" s="189" t="n">
        <f aca="false">(AX1*24.96/100)+AX1</f>
        <v>323.046592</v>
      </c>
      <c r="BD1" s="190" t="s">
        <v>777</v>
      </c>
      <c r="BE1" s="191" t="s">
        <v>778</v>
      </c>
      <c r="BF1" s="192" t="s">
        <v>526</v>
      </c>
      <c r="BG1" s="193" t="s">
        <v>169</v>
      </c>
      <c r="BH1" s="188" t="n">
        <v>1</v>
      </c>
      <c r="BI1" s="188" t="n">
        <v>258.52</v>
      </c>
      <c r="BJ1" s="188" t="n">
        <v>323.05</v>
      </c>
      <c r="BK1" s="188" t="n">
        <f aca="false">BJ1*0.75</f>
        <v>242.2875</v>
      </c>
      <c r="BL1" s="188" t="n">
        <f aca="false">BJ1-BK1</f>
        <v>80.7625</v>
      </c>
      <c r="BM1" s="188" t="n">
        <f aca="false">BJ1*BH1</f>
        <v>323.05</v>
      </c>
      <c r="BN1" s="189" t="n">
        <f aca="false">(BI1*24.96/100)+BI1</f>
        <v>323.046592</v>
      </c>
      <c r="BO1" s="190" t="s">
        <v>777</v>
      </c>
      <c r="BP1" s="191" t="s">
        <v>778</v>
      </c>
      <c r="BQ1" s="192" t="s">
        <v>526</v>
      </c>
      <c r="BR1" s="193" t="s">
        <v>169</v>
      </c>
      <c r="BS1" s="188" t="n">
        <v>1</v>
      </c>
      <c r="BT1" s="188" t="n">
        <v>258.52</v>
      </c>
      <c r="BU1" s="188" t="n">
        <v>323.05</v>
      </c>
      <c r="BV1" s="188" t="n">
        <f aca="false">BU1*0.75</f>
        <v>242.2875</v>
      </c>
      <c r="BW1" s="188" t="n">
        <f aca="false">BU1-BV1</f>
        <v>80.7625</v>
      </c>
      <c r="BX1" s="188" t="n">
        <f aca="false">BU1*BS1</f>
        <v>323.05</v>
      </c>
      <c r="BY1" s="189" t="n">
        <f aca="false">(BT1*24.96/100)+BT1</f>
        <v>323.046592</v>
      </c>
      <c r="BZ1" s="190" t="s">
        <v>777</v>
      </c>
      <c r="CA1" s="191" t="s">
        <v>778</v>
      </c>
      <c r="CB1" s="192" t="s">
        <v>526</v>
      </c>
      <c r="CC1" s="193" t="s">
        <v>169</v>
      </c>
      <c r="CD1" s="188" t="n">
        <v>1</v>
      </c>
      <c r="CE1" s="188" t="n">
        <v>258.52</v>
      </c>
      <c r="CF1" s="188" t="n">
        <v>323.05</v>
      </c>
      <c r="CG1" s="188" t="n">
        <f aca="false">CF1*0.75</f>
        <v>242.2875</v>
      </c>
      <c r="CH1" s="188" t="n">
        <f aca="false">CF1-CG1</f>
        <v>80.7625</v>
      </c>
      <c r="CI1" s="188" t="n">
        <f aca="false">CF1*CD1</f>
        <v>323.05</v>
      </c>
      <c r="CJ1" s="189" t="n">
        <f aca="false">(CE1*24.96/100)+CE1</f>
        <v>323.046592</v>
      </c>
      <c r="CK1" s="190" t="s">
        <v>777</v>
      </c>
      <c r="CL1" s="191" t="s">
        <v>778</v>
      </c>
      <c r="CM1" s="192" t="s">
        <v>526</v>
      </c>
      <c r="CN1" s="193" t="s">
        <v>169</v>
      </c>
      <c r="CO1" s="188" t="n">
        <v>1</v>
      </c>
      <c r="CP1" s="188" t="n">
        <v>258.52</v>
      </c>
      <c r="CQ1" s="188" t="n">
        <v>323.05</v>
      </c>
      <c r="CR1" s="188" t="n">
        <f aca="false">CQ1*0.75</f>
        <v>242.2875</v>
      </c>
      <c r="CS1" s="188" t="n">
        <f aca="false">CQ1-CR1</f>
        <v>80.7625</v>
      </c>
      <c r="CT1" s="188" t="n">
        <f aca="false">CQ1*CO1</f>
        <v>323.05</v>
      </c>
      <c r="CU1" s="189" t="n">
        <f aca="false">(CP1*24.96/100)+CP1</f>
        <v>323.046592</v>
      </c>
      <c r="CV1" s="190" t="s">
        <v>777</v>
      </c>
      <c r="CW1" s="191" t="s">
        <v>778</v>
      </c>
      <c r="CX1" s="192" t="s">
        <v>526</v>
      </c>
      <c r="CY1" s="193" t="s">
        <v>169</v>
      </c>
      <c r="CZ1" s="188" t="n">
        <v>1</v>
      </c>
      <c r="DA1" s="188" t="n">
        <v>258.52</v>
      </c>
      <c r="DB1" s="188" t="n">
        <v>323.05</v>
      </c>
      <c r="DC1" s="188" t="n">
        <f aca="false">DB1*0.75</f>
        <v>242.2875</v>
      </c>
      <c r="DD1" s="188" t="n">
        <f aca="false">DB1-DC1</f>
        <v>80.7625</v>
      </c>
      <c r="DE1" s="188" t="n">
        <f aca="false">DB1*CZ1</f>
        <v>323.05</v>
      </c>
      <c r="DF1" s="189" t="n">
        <f aca="false">(DA1*24.96/100)+DA1</f>
        <v>323.046592</v>
      </c>
      <c r="DG1" s="190" t="s">
        <v>777</v>
      </c>
      <c r="DH1" s="191" t="s">
        <v>778</v>
      </c>
      <c r="DI1" s="192" t="s">
        <v>526</v>
      </c>
      <c r="DJ1" s="193" t="s">
        <v>169</v>
      </c>
      <c r="DK1" s="188" t="n">
        <v>1</v>
      </c>
      <c r="DL1" s="188" t="n">
        <v>258.52</v>
      </c>
      <c r="DM1" s="188" t="n">
        <v>323.05</v>
      </c>
      <c r="DN1" s="188" t="n">
        <f aca="false">DM1*0.75</f>
        <v>242.2875</v>
      </c>
      <c r="DO1" s="188" t="n">
        <f aca="false">DM1-DN1</f>
        <v>80.7625</v>
      </c>
      <c r="DP1" s="188" t="n">
        <f aca="false">DM1*DK1</f>
        <v>323.05</v>
      </c>
      <c r="DQ1" s="189" t="n">
        <f aca="false">(DL1*24.96/100)+DL1</f>
        <v>323.046592</v>
      </c>
      <c r="DR1" s="190" t="s">
        <v>777</v>
      </c>
      <c r="DS1" s="191" t="s">
        <v>778</v>
      </c>
      <c r="DT1" s="192" t="s">
        <v>526</v>
      </c>
      <c r="DU1" s="193" t="s">
        <v>169</v>
      </c>
      <c r="DV1" s="188" t="n">
        <v>1</v>
      </c>
      <c r="DW1" s="188" t="n">
        <v>258.52</v>
      </c>
      <c r="DX1" s="188" t="n">
        <v>323.05</v>
      </c>
      <c r="DY1" s="188" t="n">
        <f aca="false">DX1*0.75</f>
        <v>242.2875</v>
      </c>
      <c r="DZ1" s="188" t="n">
        <f aca="false">DX1-DY1</f>
        <v>80.7625</v>
      </c>
      <c r="EA1" s="188" t="n">
        <f aca="false">DX1*DV1</f>
        <v>323.05</v>
      </c>
      <c r="EB1" s="189" t="n">
        <f aca="false">(DW1*24.96/100)+DW1</f>
        <v>323.046592</v>
      </c>
      <c r="EC1" s="190" t="s">
        <v>777</v>
      </c>
      <c r="ED1" s="191" t="s">
        <v>778</v>
      </c>
      <c r="EE1" s="192" t="s">
        <v>526</v>
      </c>
      <c r="EF1" s="193" t="s">
        <v>169</v>
      </c>
      <c r="EG1" s="188" t="n">
        <v>1</v>
      </c>
      <c r="EH1" s="188" t="n">
        <v>258.52</v>
      </c>
      <c r="EI1" s="188" t="n">
        <v>323.05</v>
      </c>
      <c r="EJ1" s="188" t="n">
        <f aca="false">EI1*0.75</f>
        <v>242.2875</v>
      </c>
      <c r="EK1" s="188" t="n">
        <f aca="false">EI1-EJ1</f>
        <v>80.7625</v>
      </c>
      <c r="EL1" s="188" t="n">
        <f aca="false">EI1*EG1</f>
        <v>323.05</v>
      </c>
      <c r="EM1" s="189" t="n">
        <f aca="false">(EH1*24.96/100)+EH1</f>
        <v>323.046592</v>
      </c>
      <c r="EN1" s="190" t="s">
        <v>777</v>
      </c>
      <c r="EO1" s="191" t="s">
        <v>778</v>
      </c>
      <c r="EP1" s="192" t="s">
        <v>526</v>
      </c>
      <c r="EQ1" s="193" t="s">
        <v>169</v>
      </c>
      <c r="ER1" s="188" t="n">
        <v>1</v>
      </c>
      <c r="ES1" s="188" t="n">
        <v>258.52</v>
      </c>
      <c r="ET1" s="188" t="n">
        <v>323.05</v>
      </c>
      <c r="EU1" s="188" t="n">
        <f aca="false">ET1*0.75</f>
        <v>242.2875</v>
      </c>
      <c r="EV1" s="188" t="n">
        <f aca="false">ET1-EU1</f>
        <v>80.7625</v>
      </c>
      <c r="EW1" s="188" t="n">
        <f aca="false">ET1*ER1</f>
        <v>323.05</v>
      </c>
      <c r="EX1" s="189" t="n">
        <f aca="false">(ES1*24.96/100)+ES1</f>
        <v>323.046592</v>
      </c>
      <c r="EY1" s="190" t="s">
        <v>777</v>
      </c>
      <c r="EZ1" s="191" t="s">
        <v>778</v>
      </c>
      <c r="FA1" s="192" t="s">
        <v>526</v>
      </c>
      <c r="FB1" s="193" t="s">
        <v>169</v>
      </c>
      <c r="FC1" s="188" t="n">
        <v>1</v>
      </c>
      <c r="FD1" s="188" t="n">
        <v>258.52</v>
      </c>
      <c r="FE1" s="188" t="n">
        <v>323.05</v>
      </c>
      <c r="FF1" s="188" t="n">
        <f aca="false">FE1*0.75</f>
        <v>242.2875</v>
      </c>
      <c r="FG1" s="188" t="n">
        <f aca="false">FE1-FF1</f>
        <v>80.7625</v>
      </c>
      <c r="FH1" s="188" t="n">
        <f aca="false">FE1*FC1</f>
        <v>323.05</v>
      </c>
      <c r="FI1" s="189" t="n">
        <f aca="false">(FD1*24.96/100)+FD1</f>
        <v>323.046592</v>
      </c>
      <c r="FJ1" s="190" t="s">
        <v>777</v>
      </c>
      <c r="FK1" s="191" t="s">
        <v>778</v>
      </c>
      <c r="FL1" s="192" t="s">
        <v>526</v>
      </c>
      <c r="FM1" s="193" t="s">
        <v>169</v>
      </c>
      <c r="FN1" s="188" t="n">
        <v>1</v>
      </c>
      <c r="FO1" s="188" t="n">
        <v>258.52</v>
      </c>
      <c r="FP1" s="188" t="n">
        <v>323.05</v>
      </c>
      <c r="FQ1" s="188" t="n">
        <f aca="false">FP1*0.75</f>
        <v>242.2875</v>
      </c>
      <c r="FR1" s="188" t="n">
        <f aca="false">FP1-FQ1</f>
        <v>80.7625</v>
      </c>
      <c r="FS1" s="188" t="n">
        <f aca="false">FP1*FN1</f>
        <v>323.05</v>
      </c>
      <c r="FT1" s="189" t="n">
        <f aca="false">(FO1*24.96/100)+FO1</f>
        <v>323.046592</v>
      </c>
      <c r="FU1" s="190" t="s">
        <v>777</v>
      </c>
      <c r="FV1" s="191" t="s">
        <v>778</v>
      </c>
      <c r="FW1" s="192" t="s">
        <v>526</v>
      </c>
      <c r="FX1" s="193" t="s">
        <v>169</v>
      </c>
      <c r="FY1" s="188" t="n">
        <v>1</v>
      </c>
      <c r="FZ1" s="188" t="n">
        <v>258.52</v>
      </c>
      <c r="GA1" s="188" t="n">
        <v>323.05</v>
      </c>
      <c r="GB1" s="188" t="n">
        <f aca="false">GA1*0.75</f>
        <v>242.2875</v>
      </c>
      <c r="GC1" s="188" t="n">
        <f aca="false">GA1-GB1</f>
        <v>80.7625</v>
      </c>
      <c r="GD1" s="188" t="n">
        <f aca="false">GA1*FY1</f>
        <v>323.05</v>
      </c>
      <c r="GE1" s="189" t="n">
        <f aca="false">(FZ1*24.96/100)+FZ1</f>
        <v>323.046592</v>
      </c>
      <c r="GF1" s="190" t="s">
        <v>777</v>
      </c>
      <c r="GG1" s="191" t="s">
        <v>778</v>
      </c>
      <c r="GH1" s="192" t="s">
        <v>526</v>
      </c>
      <c r="GI1" s="193" t="s">
        <v>169</v>
      </c>
      <c r="GJ1" s="188" t="n">
        <v>1</v>
      </c>
      <c r="GK1" s="188" t="n">
        <v>258.52</v>
      </c>
      <c r="GL1" s="188" t="n">
        <v>323.05</v>
      </c>
      <c r="GM1" s="188" t="n">
        <f aca="false">GL1*0.75</f>
        <v>242.2875</v>
      </c>
      <c r="GN1" s="188" t="n">
        <f aca="false">GL1-GM1</f>
        <v>80.7625</v>
      </c>
      <c r="GO1" s="188" t="n">
        <f aca="false">GL1*GJ1</f>
        <v>323.05</v>
      </c>
      <c r="GP1" s="189" t="n">
        <f aca="false">(GK1*24.96/100)+GK1</f>
        <v>323.046592</v>
      </c>
      <c r="GQ1" s="190" t="s">
        <v>777</v>
      </c>
      <c r="GR1" s="191" t="s">
        <v>778</v>
      </c>
      <c r="GS1" s="192" t="s">
        <v>526</v>
      </c>
      <c r="GT1" s="193" t="s">
        <v>169</v>
      </c>
      <c r="GU1" s="188" t="n">
        <v>1</v>
      </c>
      <c r="GV1" s="188" t="n">
        <v>258.52</v>
      </c>
      <c r="GW1" s="188" t="n">
        <v>323.05</v>
      </c>
      <c r="GX1" s="188" t="n">
        <f aca="false">GW1*0.75</f>
        <v>242.2875</v>
      </c>
      <c r="GY1" s="188" t="n">
        <f aca="false">GW1-GX1</f>
        <v>80.7625</v>
      </c>
      <c r="GZ1" s="188" t="n">
        <f aca="false">GW1*GU1</f>
        <v>323.05</v>
      </c>
      <c r="HA1" s="189" t="n">
        <f aca="false">(GV1*24.96/100)+GV1</f>
        <v>323.046592</v>
      </c>
      <c r="HB1" s="190" t="s">
        <v>777</v>
      </c>
      <c r="HC1" s="191" t="s">
        <v>778</v>
      </c>
      <c r="HD1" s="192" t="s">
        <v>526</v>
      </c>
      <c r="HE1" s="193" t="s">
        <v>169</v>
      </c>
      <c r="HF1" s="188" t="n">
        <v>1</v>
      </c>
      <c r="HG1" s="188" t="n">
        <v>258.52</v>
      </c>
      <c r="HH1" s="188" t="n">
        <v>323.05</v>
      </c>
      <c r="HI1" s="188" t="n">
        <f aca="false">HH1*0.75</f>
        <v>242.2875</v>
      </c>
      <c r="HJ1" s="188" t="n">
        <f aca="false">HH1-HI1</f>
        <v>80.7625</v>
      </c>
      <c r="HK1" s="188" t="n">
        <f aca="false">HH1*HF1</f>
        <v>323.05</v>
      </c>
      <c r="HL1" s="189" t="n">
        <f aca="false">(HG1*24.96/100)+HG1</f>
        <v>323.046592</v>
      </c>
      <c r="HM1" s="190" t="s">
        <v>777</v>
      </c>
      <c r="HN1" s="191" t="s">
        <v>778</v>
      </c>
      <c r="HO1" s="192" t="s">
        <v>526</v>
      </c>
      <c r="HP1" s="193" t="s">
        <v>169</v>
      </c>
      <c r="HQ1" s="188" t="n">
        <v>1</v>
      </c>
      <c r="HR1" s="188" t="n">
        <v>258.52</v>
      </c>
      <c r="HS1" s="188" t="n">
        <v>323.05</v>
      </c>
      <c r="HT1" s="188" t="n">
        <f aca="false">HS1*0.75</f>
        <v>242.2875</v>
      </c>
      <c r="HU1" s="188" t="n">
        <f aca="false">HS1-HT1</f>
        <v>80.7625</v>
      </c>
      <c r="HV1" s="188" t="n">
        <f aca="false">HS1*HQ1</f>
        <v>323.05</v>
      </c>
      <c r="HW1" s="189" t="n">
        <f aca="false">(HR1*24.96/100)+HR1</f>
        <v>323.046592</v>
      </c>
      <c r="HX1" s="190" t="s">
        <v>777</v>
      </c>
      <c r="HY1" s="191" t="s">
        <v>778</v>
      </c>
      <c r="HZ1" s="192" t="s">
        <v>526</v>
      </c>
      <c r="IA1" s="193" t="s">
        <v>169</v>
      </c>
      <c r="IB1" s="188" t="n">
        <v>1</v>
      </c>
      <c r="IC1" s="188" t="n">
        <v>258.52</v>
      </c>
      <c r="ID1" s="188" t="n">
        <v>323.05</v>
      </c>
      <c r="IE1" s="188" t="n">
        <f aca="false">ID1*0.75</f>
        <v>242.2875</v>
      </c>
      <c r="IF1" s="188" t="n">
        <f aca="false">ID1-IE1</f>
        <v>80.7625</v>
      </c>
      <c r="IG1" s="188" t="n">
        <f aca="false">ID1*IB1</f>
        <v>323.05</v>
      </c>
      <c r="IH1" s="189" t="n">
        <f aca="false">(IC1*24.96/100)+IC1</f>
        <v>323.046592</v>
      </c>
      <c r="II1" s="190" t="s">
        <v>777</v>
      </c>
      <c r="IJ1" s="191" t="s">
        <v>778</v>
      </c>
      <c r="IK1" s="192" t="s">
        <v>526</v>
      </c>
      <c r="IL1" s="193" t="s">
        <v>169</v>
      </c>
      <c r="IM1" s="188" t="n">
        <v>1</v>
      </c>
      <c r="IN1" s="188" t="n">
        <v>258.52</v>
      </c>
      <c r="IO1" s="188" t="n">
        <v>323.05</v>
      </c>
      <c r="IP1" s="188" t="n">
        <f aca="false">IO1*0.75</f>
        <v>242.2875</v>
      </c>
      <c r="IQ1" s="188" t="n">
        <f aca="false">IO1-IP1</f>
        <v>80.7625</v>
      </c>
      <c r="IR1" s="188" t="n">
        <f aca="false">IO1*IM1</f>
        <v>323.05</v>
      </c>
      <c r="IS1" s="189" t="n">
        <f aca="false">(IN1*24.96/100)+IN1</f>
        <v>323.046592</v>
      </c>
      <c r="IT1" s="190" t="s">
        <v>777</v>
      </c>
      <c r="IU1" s="191" t="s">
        <v>778</v>
      </c>
      <c r="IV1" s="192" t="s">
        <v>526</v>
      </c>
      <c r="IW1" s="193" t="s">
        <v>169</v>
      </c>
      <c r="IX1" s="188" t="n">
        <v>1</v>
      </c>
      <c r="IY1" s="188" t="n">
        <v>258.52</v>
      </c>
      <c r="IZ1" s="188" t="n">
        <v>323.05</v>
      </c>
      <c r="JA1" s="188" t="n">
        <f aca="false">IZ1*0.75</f>
        <v>242.2875</v>
      </c>
      <c r="JB1" s="188" t="n">
        <f aca="false">IZ1-JA1</f>
        <v>80.7625</v>
      </c>
      <c r="JC1" s="188" t="n">
        <f aca="false">IZ1*IX1</f>
        <v>323.05</v>
      </c>
      <c r="JD1" s="189" t="n">
        <f aca="false">(IY1*24.96/100)+IY1</f>
        <v>323.046592</v>
      </c>
      <c r="JE1" s="190" t="s">
        <v>777</v>
      </c>
      <c r="JF1" s="191" t="s">
        <v>778</v>
      </c>
      <c r="JG1" s="192" t="s">
        <v>526</v>
      </c>
      <c r="JH1" s="193" t="s">
        <v>169</v>
      </c>
      <c r="JI1" s="188" t="n">
        <v>1</v>
      </c>
      <c r="JJ1" s="188" t="n">
        <v>258.52</v>
      </c>
      <c r="JK1" s="188" t="n">
        <v>323.05</v>
      </c>
      <c r="JL1" s="188" t="n">
        <f aca="false">JK1*0.75</f>
        <v>242.2875</v>
      </c>
      <c r="JM1" s="188" t="n">
        <f aca="false">JK1-JL1</f>
        <v>80.7625</v>
      </c>
      <c r="JN1" s="188" t="n">
        <f aca="false">JK1*JI1</f>
        <v>323.05</v>
      </c>
      <c r="JO1" s="189" t="n">
        <f aca="false">(JJ1*24.96/100)+JJ1</f>
        <v>323.046592</v>
      </c>
      <c r="JP1" s="190" t="s">
        <v>777</v>
      </c>
      <c r="JQ1" s="191" t="s">
        <v>778</v>
      </c>
      <c r="JR1" s="192" t="s">
        <v>526</v>
      </c>
      <c r="JS1" s="193" t="s">
        <v>169</v>
      </c>
      <c r="JT1" s="188" t="n">
        <v>1</v>
      </c>
      <c r="JU1" s="188" t="n">
        <v>258.52</v>
      </c>
      <c r="JV1" s="188" t="n">
        <v>323.05</v>
      </c>
      <c r="JW1" s="188" t="n">
        <f aca="false">JV1*0.75</f>
        <v>242.2875</v>
      </c>
      <c r="JX1" s="188" t="n">
        <f aca="false">JV1-JW1</f>
        <v>80.7625</v>
      </c>
      <c r="JY1" s="188" t="n">
        <f aca="false">JV1*JT1</f>
        <v>323.05</v>
      </c>
      <c r="JZ1" s="189" t="n">
        <f aca="false">(JU1*24.96/100)+JU1</f>
        <v>323.046592</v>
      </c>
      <c r="KA1" s="190" t="s">
        <v>777</v>
      </c>
      <c r="KB1" s="191" t="s">
        <v>778</v>
      </c>
      <c r="KC1" s="192" t="s">
        <v>526</v>
      </c>
      <c r="KD1" s="193" t="s">
        <v>169</v>
      </c>
      <c r="KE1" s="188" t="n">
        <v>1</v>
      </c>
      <c r="KF1" s="188" t="n">
        <v>258.52</v>
      </c>
      <c r="KG1" s="188" t="n">
        <v>323.05</v>
      </c>
      <c r="KH1" s="188" t="n">
        <f aca="false">KG1*0.75</f>
        <v>242.2875</v>
      </c>
      <c r="KI1" s="188" t="n">
        <f aca="false">KG1-KH1</f>
        <v>80.7625</v>
      </c>
      <c r="KJ1" s="188" t="n">
        <f aca="false">KG1*KE1</f>
        <v>323.05</v>
      </c>
      <c r="KK1" s="189" t="n">
        <f aca="false">(KF1*24.96/100)+KF1</f>
        <v>323.046592</v>
      </c>
      <c r="KL1" s="190" t="s">
        <v>777</v>
      </c>
      <c r="KM1" s="191" t="s">
        <v>778</v>
      </c>
      <c r="KN1" s="192" t="s">
        <v>526</v>
      </c>
      <c r="KO1" s="193" t="s">
        <v>169</v>
      </c>
      <c r="KP1" s="188" t="n">
        <v>1</v>
      </c>
      <c r="KQ1" s="188" t="n">
        <v>258.52</v>
      </c>
      <c r="KR1" s="188" t="n">
        <v>323.05</v>
      </c>
      <c r="KS1" s="188" t="n">
        <f aca="false">KR1*0.75</f>
        <v>242.2875</v>
      </c>
      <c r="KT1" s="188" t="n">
        <f aca="false">KR1-KS1</f>
        <v>80.7625</v>
      </c>
      <c r="KU1" s="188" t="n">
        <f aca="false">KR1*KP1</f>
        <v>323.05</v>
      </c>
      <c r="KV1" s="189" t="n">
        <f aca="false">(KQ1*24.96/100)+KQ1</f>
        <v>323.046592</v>
      </c>
      <c r="KW1" s="190" t="s">
        <v>777</v>
      </c>
      <c r="KX1" s="191" t="s">
        <v>778</v>
      </c>
      <c r="KY1" s="192" t="s">
        <v>526</v>
      </c>
      <c r="KZ1" s="193" t="s">
        <v>169</v>
      </c>
      <c r="LA1" s="188" t="n">
        <v>1</v>
      </c>
      <c r="LB1" s="188" t="n">
        <v>258.52</v>
      </c>
      <c r="LC1" s="188" t="n">
        <v>323.05</v>
      </c>
      <c r="LD1" s="188" t="n">
        <f aca="false">LC1*0.75</f>
        <v>242.2875</v>
      </c>
      <c r="LE1" s="188" t="n">
        <f aca="false">LC1-LD1</f>
        <v>80.7625</v>
      </c>
      <c r="LF1" s="188" t="n">
        <f aca="false">LC1*LA1</f>
        <v>323.05</v>
      </c>
      <c r="LG1" s="189" t="n">
        <f aca="false">(LB1*24.96/100)+LB1</f>
        <v>323.046592</v>
      </c>
      <c r="LH1" s="190" t="s">
        <v>777</v>
      </c>
      <c r="LI1" s="191" t="s">
        <v>778</v>
      </c>
      <c r="LJ1" s="192" t="s">
        <v>526</v>
      </c>
      <c r="LK1" s="193" t="s">
        <v>169</v>
      </c>
      <c r="LL1" s="188" t="n">
        <v>1</v>
      </c>
      <c r="LM1" s="188" t="n">
        <v>258.52</v>
      </c>
      <c r="LN1" s="188" t="n">
        <v>323.05</v>
      </c>
      <c r="LO1" s="188" t="n">
        <f aca="false">LN1*0.75</f>
        <v>242.2875</v>
      </c>
      <c r="LP1" s="188" t="n">
        <f aca="false">LN1-LO1</f>
        <v>80.7625</v>
      </c>
      <c r="LQ1" s="188" t="n">
        <f aca="false">LN1*LL1</f>
        <v>323.05</v>
      </c>
      <c r="LR1" s="189" t="n">
        <f aca="false">(LM1*24.96/100)+LM1</f>
        <v>323.046592</v>
      </c>
      <c r="LS1" s="190" t="s">
        <v>777</v>
      </c>
      <c r="LT1" s="191" t="s">
        <v>778</v>
      </c>
      <c r="LU1" s="192" t="s">
        <v>526</v>
      </c>
      <c r="LV1" s="193" t="s">
        <v>169</v>
      </c>
      <c r="LW1" s="188" t="n">
        <v>1</v>
      </c>
      <c r="LX1" s="188" t="n">
        <v>258.52</v>
      </c>
      <c r="LY1" s="188" t="n">
        <v>323.05</v>
      </c>
      <c r="LZ1" s="188" t="n">
        <f aca="false">LY1*0.75</f>
        <v>242.2875</v>
      </c>
      <c r="MA1" s="188" t="n">
        <f aca="false">LY1-LZ1</f>
        <v>80.7625</v>
      </c>
      <c r="MB1" s="188" t="n">
        <f aca="false">LY1*LW1</f>
        <v>323.05</v>
      </c>
      <c r="MC1" s="189" t="n">
        <f aca="false">(LX1*24.96/100)+LX1</f>
        <v>323.046592</v>
      </c>
      <c r="MD1" s="190" t="s">
        <v>777</v>
      </c>
      <c r="ME1" s="191" t="s">
        <v>778</v>
      </c>
      <c r="MF1" s="192" t="s">
        <v>526</v>
      </c>
      <c r="MG1" s="193" t="s">
        <v>169</v>
      </c>
      <c r="MH1" s="188" t="n">
        <v>1</v>
      </c>
      <c r="MI1" s="188" t="n">
        <v>258.52</v>
      </c>
      <c r="MJ1" s="188" t="n">
        <v>323.05</v>
      </c>
      <c r="MK1" s="188" t="n">
        <f aca="false">MJ1*0.75</f>
        <v>242.2875</v>
      </c>
      <c r="ML1" s="188" t="n">
        <f aca="false">MJ1-MK1</f>
        <v>80.7625</v>
      </c>
      <c r="MM1" s="188" t="n">
        <f aca="false">MJ1*MH1</f>
        <v>323.05</v>
      </c>
      <c r="MN1" s="189" t="n">
        <f aca="false">(MI1*24.96/100)+MI1</f>
        <v>323.046592</v>
      </c>
      <c r="MO1" s="190" t="s">
        <v>777</v>
      </c>
      <c r="MP1" s="191" t="s">
        <v>778</v>
      </c>
      <c r="MQ1" s="192" t="s">
        <v>526</v>
      </c>
      <c r="MR1" s="193" t="s">
        <v>169</v>
      </c>
      <c r="MS1" s="188" t="n">
        <v>1</v>
      </c>
      <c r="MT1" s="188" t="n">
        <v>258.52</v>
      </c>
      <c r="MU1" s="188" t="n">
        <v>323.05</v>
      </c>
      <c r="MV1" s="188" t="n">
        <f aca="false">MU1*0.75</f>
        <v>242.2875</v>
      </c>
      <c r="MW1" s="188" t="n">
        <f aca="false">MU1-MV1</f>
        <v>80.7625</v>
      </c>
      <c r="MX1" s="188" t="n">
        <f aca="false">MU1*MS1</f>
        <v>323.05</v>
      </c>
      <c r="MY1" s="189" t="n">
        <f aca="false">(MT1*24.96/100)+MT1</f>
        <v>323.046592</v>
      </c>
      <c r="MZ1" s="190" t="s">
        <v>777</v>
      </c>
      <c r="NA1" s="191" t="s">
        <v>778</v>
      </c>
      <c r="NB1" s="192" t="s">
        <v>526</v>
      </c>
      <c r="NC1" s="193" t="s">
        <v>169</v>
      </c>
      <c r="ND1" s="188" t="n">
        <v>1</v>
      </c>
      <c r="NE1" s="188" t="n">
        <v>258.52</v>
      </c>
      <c r="NF1" s="188" t="n">
        <v>323.05</v>
      </c>
      <c r="NG1" s="188" t="n">
        <f aca="false">NF1*0.75</f>
        <v>242.2875</v>
      </c>
      <c r="NH1" s="188" t="n">
        <f aca="false">NF1-NG1</f>
        <v>80.7625</v>
      </c>
      <c r="NI1" s="188" t="n">
        <f aca="false">NF1*ND1</f>
        <v>323.05</v>
      </c>
      <c r="NJ1" s="189" t="n">
        <f aca="false">(NE1*24.96/100)+NE1</f>
        <v>323.046592</v>
      </c>
      <c r="NK1" s="190" t="s">
        <v>777</v>
      </c>
      <c r="NL1" s="191" t="s">
        <v>778</v>
      </c>
      <c r="NM1" s="192" t="s">
        <v>526</v>
      </c>
      <c r="NN1" s="193" t="s">
        <v>169</v>
      </c>
      <c r="NO1" s="188" t="n">
        <v>1</v>
      </c>
      <c r="NP1" s="188" t="n">
        <v>258.52</v>
      </c>
      <c r="NQ1" s="188" t="n">
        <v>323.05</v>
      </c>
      <c r="NR1" s="188" t="n">
        <f aca="false">NQ1*0.75</f>
        <v>242.2875</v>
      </c>
      <c r="NS1" s="188" t="n">
        <f aca="false">NQ1-NR1</f>
        <v>80.7625</v>
      </c>
      <c r="NT1" s="188" t="n">
        <f aca="false">NQ1*NO1</f>
        <v>323.05</v>
      </c>
      <c r="NU1" s="189" t="n">
        <f aca="false">(NP1*24.96/100)+NP1</f>
        <v>323.046592</v>
      </c>
      <c r="NV1" s="190" t="s">
        <v>777</v>
      </c>
      <c r="NW1" s="191" t="s">
        <v>778</v>
      </c>
      <c r="NX1" s="192" t="s">
        <v>526</v>
      </c>
      <c r="NY1" s="193" t="s">
        <v>169</v>
      </c>
      <c r="NZ1" s="188" t="n">
        <v>1</v>
      </c>
      <c r="OA1" s="188" t="n">
        <v>258.52</v>
      </c>
      <c r="OB1" s="188" t="n">
        <v>323.05</v>
      </c>
      <c r="OC1" s="188" t="n">
        <f aca="false">OB1*0.75</f>
        <v>242.2875</v>
      </c>
      <c r="OD1" s="188" t="n">
        <f aca="false">OB1-OC1</f>
        <v>80.7625</v>
      </c>
      <c r="OE1" s="188" t="n">
        <f aca="false">OB1*NZ1</f>
        <v>323.05</v>
      </c>
      <c r="OF1" s="189" t="n">
        <f aca="false">(OA1*24.96/100)+OA1</f>
        <v>323.046592</v>
      </c>
      <c r="OG1" s="190" t="s">
        <v>777</v>
      </c>
      <c r="OH1" s="191" t="s">
        <v>778</v>
      </c>
      <c r="OI1" s="192" t="s">
        <v>526</v>
      </c>
      <c r="OJ1" s="193" t="s">
        <v>169</v>
      </c>
      <c r="OK1" s="188" t="n">
        <v>1</v>
      </c>
      <c r="OL1" s="188" t="n">
        <v>258.52</v>
      </c>
      <c r="OM1" s="188" t="n">
        <v>323.05</v>
      </c>
      <c r="ON1" s="188" t="n">
        <f aca="false">OM1*0.75</f>
        <v>242.2875</v>
      </c>
      <c r="OO1" s="188" t="n">
        <f aca="false">OM1-ON1</f>
        <v>80.7625</v>
      </c>
      <c r="OP1" s="188" t="n">
        <f aca="false">OM1*OK1</f>
        <v>323.05</v>
      </c>
      <c r="OQ1" s="189" t="n">
        <f aca="false">(OL1*24.96/100)+OL1</f>
        <v>323.046592</v>
      </c>
      <c r="OR1" s="190" t="s">
        <v>777</v>
      </c>
      <c r="OS1" s="191" t="s">
        <v>778</v>
      </c>
      <c r="OT1" s="192" t="s">
        <v>526</v>
      </c>
      <c r="OU1" s="193" t="s">
        <v>169</v>
      </c>
      <c r="OV1" s="188" t="n">
        <v>1</v>
      </c>
      <c r="OW1" s="188" t="n">
        <v>258.52</v>
      </c>
      <c r="OX1" s="188" t="n">
        <v>323.05</v>
      </c>
      <c r="OY1" s="188" t="n">
        <f aca="false">OX1*0.75</f>
        <v>242.2875</v>
      </c>
      <c r="OZ1" s="188" t="n">
        <f aca="false">OX1-OY1</f>
        <v>80.7625</v>
      </c>
      <c r="PA1" s="188" t="n">
        <f aca="false">OX1*OV1</f>
        <v>323.05</v>
      </c>
      <c r="PB1" s="189" t="n">
        <f aca="false">(OW1*24.96/100)+OW1</f>
        <v>323.046592</v>
      </c>
      <c r="PC1" s="190" t="s">
        <v>777</v>
      </c>
      <c r="PD1" s="191" t="s">
        <v>778</v>
      </c>
      <c r="PE1" s="192" t="s">
        <v>526</v>
      </c>
      <c r="PF1" s="193" t="s">
        <v>169</v>
      </c>
      <c r="PG1" s="188" t="n">
        <v>1</v>
      </c>
      <c r="PH1" s="188" t="n">
        <v>258.52</v>
      </c>
      <c r="PI1" s="188" t="n">
        <v>323.05</v>
      </c>
      <c r="PJ1" s="188" t="n">
        <f aca="false">PI1*0.75</f>
        <v>242.2875</v>
      </c>
      <c r="PK1" s="188" t="n">
        <f aca="false">PI1-PJ1</f>
        <v>80.7625</v>
      </c>
      <c r="PL1" s="188" t="n">
        <f aca="false">PI1*PG1</f>
        <v>323.05</v>
      </c>
      <c r="PM1" s="189" t="n">
        <f aca="false">(PH1*24.96/100)+PH1</f>
        <v>323.046592</v>
      </c>
      <c r="PN1" s="190" t="s">
        <v>777</v>
      </c>
      <c r="PO1" s="191" t="s">
        <v>778</v>
      </c>
      <c r="PP1" s="192" t="s">
        <v>526</v>
      </c>
      <c r="PQ1" s="193" t="s">
        <v>169</v>
      </c>
      <c r="PR1" s="188" t="n">
        <v>1</v>
      </c>
      <c r="PS1" s="188" t="n">
        <v>258.52</v>
      </c>
      <c r="PT1" s="188" t="n">
        <v>323.05</v>
      </c>
      <c r="PU1" s="188" t="n">
        <f aca="false">PT1*0.75</f>
        <v>242.2875</v>
      </c>
      <c r="PV1" s="188" t="n">
        <f aca="false">PT1-PU1</f>
        <v>80.7625</v>
      </c>
      <c r="PW1" s="188" t="n">
        <f aca="false">PT1*PR1</f>
        <v>323.05</v>
      </c>
      <c r="PX1" s="189" t="n">
        <f aca="false">(PS1*24.96/100)+PS1</f>
        <v>323.046592</v>
      </c>
      <c r="PY1" s="190" t="s">
        <v>777</v>
      </c>
      <c r="PZ1" s="191" t="s">
        <v>778</v>
      </c>
      <c r="QA1" s="192" t="s">
        <v>526</v>
      </c>
      <c r="QB1" s="193" t="s">
        <v>169</v>
      </c>
      <c r="QC1" s="188" t="n">
        <v>1</v>
      </c>
      <c r="QD1" s="188" t="n">
        <v>258.52</v>
      </c>
      <c r="QE1" s="188" t="n">
        <v>323.05</v>
      </c>
      <c r="QF1" s="188" t="n">
        <f aca="false">QE1*0.75</f>
        <v>242.2875</v>
      </c>
      <c r="QG1" s="188" t="n">
        <f aca="false">QE1-QF1</f>
        <v>80.7625</v>
      </c>
      <c r="QH1" s="188" t="n">
        <f aca="false">QE1*QC1</f>
        <v>323.05</v>
      </c>
      <c r="QI1" s="189" t="n">
        <f aca="false">(QD1*24.96/100)+QD1</f>
        <v>323.046592</v>
      </c>
      <c r="QJ1" s="190" t="s">
        <v>777</v>
      </c>
      <c r="QK1" s="191" t="s">
        <v>778</v>
      </c>
      <c r="QL1" s="192" t="s">
        <v>526</v>
      </c>
      <c r="QM1" s="193" t="s">
        <v>169</v>
      </c>
      <c r="QN1" s="188" t="n">
        <v>1</v>
      </c>
      <c r="QO1" s="188" t="n">
        <v>258.52</v>
      </c>
      <c r="QP1" s="188" t="n">
        <v>323.05</v>
      </c>
      <c r="QQ1" s="188" t="n">
        <f aca="false">QP1*0.75</f>
        <v>242.2875</v>
      </c>
      <c r="QR1" s="188" t="n">
        <f aca="false">QP1-QQ1</f>
        <v>80.7625</v>
      </c>
      <c r="QS1" s="188" t="n">
        <f aca="false">QP1*QN1</f>
        <v>323.05</v>
      </c>
      <c r="QT1" s="189" t="n">
        <f aca="false">(QO1*24.96/100)+QO1</f>
        <v>323.046592</v>
      </c>
      <c r="QU1" s="190" t="s">
        <v>777</v>
      </c>
      <c r="QV1" s="191" t="s">
        <v>778</v>
      </c>
      <c r="QW1" s="192" t="s">
        <v>526</v>
      </c>
      <c r="QX1" s="193" t="s">
        <v>169</v>
      </c>
      <c r="QY1" s="188" t="n">
        <v>1</v>
      </c>
      <c r="QZ1" s="188" t="n">
        <v>258.52</v>
      </c>
      <c r="RA1" s="188" t="n">
        <v>323.05</v>
      </c>
      <c r="RB1" s="188" t="n">
        <f aca="false">RA1*0.75</f>
        <v>242.2875</v>
      </c>
      <c r="RC1" s="188" t="n">
        <f aca="false">RA1-RB1</f>
        <v>80.7625</v>
      </c>
      <c r="RD1" s="188" t="n">
        <f aca="false">RA1*QY1</f>
        <v>323.05</v>
      </c>
      <c r="RE1" s="189" t="n">
        <f aca="false">(QZ1*24.96/100)+QZ1</f>
        <v>323.046592</v>
      </c>
      <c r="RF1" s="190" t="s">
        <v>777</v>
      </c>
      <c r="RG1" s="191" t="s">
        <v>778</v>
      </c>
      <c r="RH1" s="192" t="s">
        <v>526</v>
      </c>
      <c r="RI1" s="193" t="s">
        <v>169</v>
      </c>
      <c r="RJ1" s="188" t="n">
        <v>1</v>
      </c>
      <c r="RK1" s="188" t="n">
        <v>258.52</v>
      </c>
      <c r="RL1" s="188" t="n">
        <v>323.05</v>
      </c>
      <c r="RM1" s="188" t="n">
        <f aca="false">RL1*0.75</f>
        <v>242.2875</v>
      </c>
      <c r="RN1" s="188" t="n">
        <f aca="false">RL1-RM1</f>
        <v>80.7625</v>
      </c>
      <c r="RO1" s="188" t="n">
        <f aca="false">RL1*RJ1</f>
        <v>323.05</v>
      </c>
      <c r="RP1" s="189" t="n">
        <f aca="false">(RK1*24.96/100)+RK1</f>
        <v>323.046592</v>
      </c>
      <c r="RQ1" s="190" t="s">
        <v>777</v>
      </c>
      <c r="RR1" s="191" t="s">
        <v>778</v>
      </c>
      <c r="RS1" s="192" t="s">
        <v>526</v>
      </c>
      <c r="RT1" s="193" t="s">
        <v>169</v>
      </c>
      <c r="RU1" s="188" t="n">
        <v>1</v>
      </c>
      <c r="RV1" s="188" t="n">
        <v>258.52</v>
      </c>
      <c r="RW1" s="188" t="n">
        <v>323.05</v>
      </c>
      <c r="RX1" s="188" t="n">
        <f aca="false">RW1*0.75</f>
        <v>242.2875</v>
      </c>
      <c r="RY1" s="188" t="n">
        <f aca="false">RW1-RX1</f>
        <v>80.7625</v>
      </c>
      <c r="RZ1" s="188" t="n">
        <f aca="false">RW1*RU1</f>
        <v>323.05</v>
      </c>
      <c r="SA1" s="189" t="n">
        <f aca="false">(RV1*24.96/100)+RV1</f>
        <v>323.046592</v>
      </c>
      <c r="SB1" s="190" t="s">
        <v>777</v>
      </c>
      <c r="SC1" s="191" t="s">
        <v>778</v>
      </c>
      <c r="SD1" s="192" t="s">
        <v>526</v>
      </c>
      <c r="SE1" s="193" t="s">
        <v>169</v>
      </c>
      <c r="SF1" s="188" t="n">
        <v>1</v>
      </c>
      <c r="SG1" s="188" t="n">
        <v>258.52</v>
      </c>
      <c r="SH1" s="188" t="n">
        <v>323.05</v>
      </c>
      <c r="SI1" s="188" t="n">
        <f aca="false">SH1*0.75</f>
        <v>242.2875</v>
      </c>
      <c r="SJ1" s="188" t="n">
        <f aca="false">SH1-SI1</f>
        <v>80.7625</v>
      </c>
      <c r="SK1" s="188" t="n">
        <f aca="false">SH1*SF1</f>
        <v>323.05</v>
      </c>
      <c r="SL1" s="189" t="n">
        <f aca="false">(SG1*24.96/100)+SG1</f>
        <v>323.046592</v>
      </c>
      <c r="SM1" s="190" t="s">
        <v>777</v>
      </c>
      <c r="SN1" s="191" t="s">
        <v>778</v>
      </c>
      <c r="SO1" s="192" t="s">
        <v>526</v>
      </c>
      <c r="SP1" s="193" t="s">
        <v>169</v>
      </c>
      <c r="SQ1" s="188" t="n">
        <v>1</v>
      </c>
      <c r="SR1" s="188" t="n">
        <v>258.52</v>
      </c>
      <c r="SS1" s="188" t="n">
        <v>323.05</v>
      </c>
      <c r="ST1" s="188" t="n">
        <f aca="false">SS1*0.75</f>
        <v>242.2875</v>
      </c>
      <c r="SU1" s="188" t="n">
        <f aca="false">SS1-ST1</f>
        <v>80.7625</v>
      </c>
      <c r="SV1" s="188" t="n">
        <f aca="false">SS1*SQ1</f>
        <v>323.05</v>
      </c>
      <c r="SW1" s="189" t="n">
        <f aca="false">(SR1*24.96/100)+SR1</f>
        <v>323.046592</v>
      </c>
      <c r="SX1" s="190" t="s">
        <v>777</v>
      </c>
      <c r="SY1" s="191" t="s">
        <v>778</v>
      </c>
      <c r="SZ1" s="192" t="s">
        <v>526</v>
      </c>
      <c r="TA1" s="193" t="s">
        <v>169</v>
      </c>
      <c r="TB1" s="188" t="n">
        <v>1</v>
      </c>
      <c r="TC1" s="188" t="n">
        <v>258.52</v>
      </c>
      <c r="TD1" s="188" t="n">
        <v>323.05</v>
      </c>
      <c r="TE1" s="188" t="n">
        <f aca="false">TD1*0.75</f>
        <v>242.2875</v>
      </c>
      <c r="TF1" s="188" t="n">
        <f aca="false">TD1-TE1</f>
        <v>80.7625</v>
      </c>
      <c r="TG1" s="188" t="n">
        <f aca="false">TD1*TB1</f>
        <v>323.05</v>
      </c>
      <c r="TH1" s="189" t="n">
        <f aca="false">(TC1*24.96/100)+TC1</f>
        <v>323.046592</v>
      </c>
      <c r="TI1" s="190" t="s">
        <v>777</v>
      </c>
      <c r="TJ1" s="191" t="s">
        <v>778</v>
      </c>
      <c r="TK1" s="192" t="s">
        <v>526</v>
      </c>
      <c r="TL1" s="193" t="s">
        <v>169</v>
      </c>
      <c r="TM1" s="188" t="n">
        <v>1</v>
      </c>
      <c r="TN1" s="188" t="n">
        <v>258.52</v>
      </c>
      <c r="TO1" s="188" t="n">
        <v>323.05</v>
      </c>
      <c r="TP1" s="188" t="n">
        <f aca="false">TO1*0.75</f>
        <v>242.2875</v>
      </c>
      <c r="TQ1" s="188" t="n">
        <f aca="false">TO1-TP1</f>
        <v>80.7625</v>
      </c>
      <c r="TR1" s="188" t="n">
        <f aca="false">TO1*TM1</f>
        <v>323.05</v>
      </c>
      <c r="TS1" s="189" t="n">
        <f aca="false">(TN1*24.96/100)+TN1</f>
        <v>323.046592</v>
      </c>
      <c r="TT1" s="190" t="s">
        <v>777</v>
      </c>
      <c r="TU1" s="191" t="s">
        <v>778</v>
      </c>
      <c r="TV1" s="192" t="s">
        <v>526</v>
      </c>
      <c r="TW1" s="193" t="s">
        <v>169</v>
      </c>
      <c r="TX1" s="188" t="n">
        <v>1</v>
      </c>
      <c r="TY1" s="188" t="n">
        <v>258.52</v>
      </c>
      <c r="TZ1" s="188" t="n">
        <v>323.05</v>
      </c>
      <c r="UA1" s="188" t="n">
        <f aca="false">TZ1*0.75</f>
        <v>242.2875</v>
      </c>
      <c r="UB1" s="188" t="n">
        <f aca="false">TZ1-UA1</f>
        <v>80.7625</v>
      </c>
      <c r="UC1" s="188" t="n">
        <f aca="false">TZ1*TX1</f>
        <v>323.05</v>
      </c>
      <c r="UD1" s="189" t="n">
        <f aca="false">(TY1*24.96/100)+TY1</f>
        <v>323.046592</v>
      </c>
      <c r="UE1" s="190" t="s">
        <v>777</v>
      </c>
      <c r="UF1" s="191" t="s">
        <v>778</v>
      </c>
      <c r="UG1" s="192" t="s">
        <v>526</v>
      </c>
      <c r="UH1" s="193" t="s">
        <v>169</v>
      </c>
      <c r="UI1" s="188" t="n">
        <v>1</v>
      </c>
      <c r="UJ1" s="188" t="n">
        <v>258.52</v>
      </c>
      <c r="UK1" s="188" t="n">
        <v>323.05</v>
      </c>
      <c r="UL1" s="188" t="n">
        <f aca="false">UK1*0.75</f>
        <v>242.2875</v>
      </c>
      <c r="UM1" s="188" t="n">
        <f aca="false">UK1-UL1</f>
        <v>80.7625</v>
      </c>
      <c r="UN1" s="188" t="n">
        <f aca="false">UK1*UI1</f>
        <v>323.05</v>
      </c>
      <c r="UO1" s="189" t="n">
        <f aca="false">(UJ1*24.96/100)+UJ1</f>
        <v>323.046592</v>
      </c>
      <c r="UP1" s="190" t="s">
        <v>777</v>
      </c>
      <c r="UQ1" s="191" t="s">
        <v>778</v>
      </c>
      <c r="UR1" s="192" t="s">
        <v>526</v>
      </c>
      <c r="US1" s="193" t="s">
        <v>169</v>
      </c>
      <c r="UT1" s="188" t="n">
        <v>1</v>
      </c>
      <c r="UU1" s="188" t="n">
        <v>258.52</v>
      </c>
      <c r="UV1" s="188" t="n">
        <v>323.05</v>
      </c>
      <c r="UW1" s="188" t="n">
        <f aca="false">UV1*0.75</f>
        <v>242.2875</v>
      </c>
      <c r="UX1" s="188" t="n">
        <f aca="false">UV1-UW1</f>
        <v>80.7625</v>
      </c>
      <c r="UY1" s="188" t="n">
        <f aca="false">UV1*UT1</f>
        <v>323.05</v>
      </c>
      <c r="UZ1" s="189" t="n">
        <f aca="false">(UU1*24.96/100)+UU1</f>
        <v>323.046592</v>
      </c>
      <c r="VA1" s="190" t="s">
        <v>777</v>
      </c>
      <c r="VB1" s="191" t="s">
        <v>778</v>
      </c>
      <c r="VC1" s="192" t="s">
        <v>526</v>
      </c>
      <c r="VD1" s="193" t="s">
        <v>169</v>
      </c>
      <c r="VE1" s="188" t="n">
        <v>1</v>
      </c>
      <c r="VF1" s="188" t="n">
        <v>258.52</v>
      </c>
      <c r="VG1" s="188" t="n">
        <v>323.05</v>
      </c>
      <c r="VH1" s="188" t="n">
        <f aca="false">VG1*0.75</f>
        <v>242.2875</v>
      </c>
      <c r="VI1" s="188" t="n">
        <f aca="false">VG1-VH1</f>
        <v>80.7625</v>
      </c>
      <c r="VJ1" s="188" t="n">
        <f aca="false">VG1*VE1</f>
        <v>323.05</v>
      </c>
      <c r="VK1" s="189" t="n">
        <f aca="false">(VF1*24.96/100)+VF1</f>
        <v>323.046592</v>
      </c>
      <c r="VL1" s="190" t="s">
        <v>777</v>
      </c>
      <c r="VM1" s="191" t="s">
        <v>778</v>
      </c>
      <c r="VN1" s="192" t="s">
        <v>526</v>
      </c>
      <c r="VO1" s="193" t="s">
        <v>169</v>
      </c>
      <c r="VP1" s="188" t="n">
        <v>1</v>
      </c>
      <c r="VQ1" s="188" t="n">
        <v>258.52</v>
      </c>
      <c r="VR1" s="188" t="n">
        <v>323.05</v>
      </c>
      <c r="VS1" s="188" t="n">
        <f aca="false">VR1*0.75</f>
        <v>242.2875</v>
      </c>
      <c r="VT1" s="188" t="n">
        <f aca="false">VR1-VS1</f>
        <v>80.7625</v>
      </c>
      <c r="VU1" s="188" t="n">
        <f aca="false">VR1*VP1</f>
        <v>323.05</v>
      </c>
      <c r="VV1" s="189" t="n">
        <f aca="false">(VQ1*24.96/100)+VQ1</f>
        <v>323.046592</v>
      </c>
      <c r="VW1" s="190" t="s">
        <v>777</v>
      </c>
      <c r="VX1" s="191" t="s">
        <v>778</v>
      </c>
      <c r="VY1" s="192" t="s">
        <v>526</v>
      </c>
      <c r="VZ1" s="193" t="s">
        <v>169</v>
      </c>
      <c r="WA1" s="188" t="n">
        <v>1</v>
      </c>
      <c r="WB1" s="188" t="n">
        <v>258.52</v>
      </c>
      <c r="WC1" s="188" t="n">
        <v>323.05</v>
      </c>
      <c r="WD1" s="188" t="n">
        <f aca="false">WC1*0.75</f>
        <v>242.2875</v>
      </c>
      <c r="WE1" s="188" t="n">
        <f aca="false">WC1-WD1</f>
        <v>80.7625</v>
      </c>
      <c r="WF1" s="188" t="n">
        <f aca="false">WC1*WA1</f>
        <v>323.05</v>
      </c>
      <c r="WG1" s="189" t="n">
        <f aca="false">(WB1*24.96/100)+WB1</f>
        <v>323.046592</v>
      </c>
      <c r="WH1" s="190" t="s">
        <v>777</v>
      </c>
      <c r="WI1" s="191" t="s">
        <v>778</v>
      </c>
      <c r="WJ1" s="192" t="s">
        <v>526</v>
      </c>
      <c r="WK1" s="193" t="s">
        <v>169</v>
      </c>
      <c r="WL1" s="188" t="n">
        <v>1</v>
      </c>
      <c r="WM1" s="188" t="n">
        <v>258.52</v>
      </c>
      <c r="WN1" s="188" t="n">
        <v>323.05</v>
      </c>
      <c r="WO1" s="188" t="n">
        <f aca="false">WN1*0.75</f>
        <v>242.2875</v>
      </c>
      <c r="WP1" s="188" t="n">
        <f aca="false">WN1-WO1</f>
        <v>80.7625</v>
      </c>
      <c r="WQ1" s="188" t="n">
        <f aca="false">WN1*WL1</f>
        <v>323.05</v>
      </c>
      <c r="WR1" s="189" t="n">
        <f aca="false">(WM1*24.96/100)+WM1</f>
        <v>323.046592</v>
      </c>
      <c r="WS1" s="190" t="s">
        <v>777</v>
      </c>
      <c r="WT1" s="191" t="s">
        <v>778</v>
      </c>
      <c r="WU1" s="192" t="s">
        <v>526</v>
      </c>
      <c r="WV1" s="193" t="s">
        <v>169</v>
      </c>
      <c r="WW1" s="188" t="n">
        <v>1</v>
      </c>
      <c r="WX1" s="188" t="n">
        <v>258.52</v>
      </c>
      <c r="WY1" s="188" t="n">
        <v>323.05</v>
      </c>
      <c r="WZ1" s="188" t="n">
        <f aca="false">WY1*0.75</f>
        <v>242.2875</v>
      </c>
      <c r="XA1" s="188" t="n">
        <f aca="false">WY1-WZ1</f>
        <v>80.7625</v>
      </c>
      <c r="XB1" s="188" t="n">
        <f aca="false">WY1*WW1</f>
        <v>323.05</v>
      </c>
      <c r="XC1" s="189" t="n">
        <f aca="false">(WX1*24.96/100)+WX1</f>
        <v>323.046592</v>
      </c>
      <c r="XD1" s="190" t="s">
        <v>777</v>
      </c>
      <c r="XE1" s="191" t="s">
        <v>778</v>
      </c>
      <c r="XF1" s="192" t="s">
        <v>526</v>
      </c>
      <c r="XG1" s="193" t="s">
        <v>169</v>
      </c>
      <c r="XH1" s="188" t="n">
        <v>1</v>
      </c>
      <c r="XI1" s="188" t="n">
        <v>258.52</v>
      </c>
      <c r="XJ1" s="188" t="n">
        <v>323.05</v>
      </c>
      <c r="XK1" s="188" t="n">
        <f aca="false">XJ1*0.75</f>
        <v>242.2875</v>
      </c>
      <c r="XL1" s="188" t="n">
        <f aca="false">XJ1-XK1</f>
        <v>80.7625</v>
      </c>
      <c r="XM1" s="188" t="n">
        <f aca="false">XJ1*XH1</f>
        <v>323.05</v>
      </c>
      <c r="XN1" s="189" t="n">
        <f aca="false">(XI1*24.96/100)+XI1</f>
        <v>323.046592</v>
      </c>
      <c r="XO1" s="190" t="s">
        <v>777</v>
      </c>
      <c r="XP1" s="191" t="s">
        <v>778</v>
      </c>
      <c r="XQ1" s="192" t="s">
        <v>526</v>
      </c>
      <c r="XR1" s="193" t="s">
        <v>169</v>
      </c>
      <c r="XS1" s="188" t="n">
        <v>1</v>
      </c>
      <c r="XT1" s="188" t="n">
        <v>258.52</v>
      </c>
      <c r="XU1" s="188" t="n">
        <v>323.05</v>
      </c>
      <c r="XV1" s="188" t="n">
        <f aca="false">XU1*0.75</f>
        <v>242.2875</v>
      </c>
      <c r="XW1" s="188" t="n">
        <f aca="false">XU1-XV1</f>
        <v>80.7625</v>
      </c>
      <c r="XX1" s="188" t="n">
        <f aca="false">XU1*XS1</f>
        <v>323.05</v>
      </c>
      <c r="XY1" s="189" t="n">
        <f aca="false">(XT1*24.96/100)+XT1</f>
        <v>323.046592</v>
      </c>
      <c r="XZ1" s="190" t="s">
        <v>777</v>
      </c>
      <c r="YA1" s="191" t="s">
        <v>778</v>
      </c>
      <c r="YB1" s="192" t="s">
        <v>526</v>
      </c>
      <c r="YC1" s="193" t="s">
        <v>169</v>
      </c>
      <c r="YD1" s="188" t="n">
        <v>1</v>
      </c>
      <c r="YE1" s="188" t="n">
        <v>258.52</v>
      </c>
      <c r="YF1" s="188" t="n">
        <v>323.05</v>
      </c>
      <c r="YG1" s="188" t="n">
        <f aca="false">YF1*0.75</f>
        <v>242.2875</v>
      </c>
      <c r="YH1" s="188" t="n">
        <f aca="false">YF1-YG1</f>
        <v>80.7625</v>
      </c>
      <c r="YI1" s="188" t="n">
        <f aca="false">YF1*YD1</f>
        <v>323.05</v>
      </c>
      <c r="YJ1" s="189" t="n">
        <f aca="false">(YE1*24.96/100)+YE1</f>
        <v>323.046592</v>
      </c>
      <c r="YK1" s="190" t="s">
        <v>777</v>
      </c>
      <c r="YL1" s="191" t="s">
        <v>778</v>
      </c>
      <c r="YM1" s="192" t="s">
        <v>526</v>
      </c>
      <c r="YN1" s="193" t="s">
        <v>169</v>
      </c>
      <c r="YO1" s="188" t="n">
        <v>1</v>
      </c>
      <c r="YP1" s="188" t="n">
        <v>258.52</v>
      </c>
      <c r="YQ1" s="188" t="n">
        <v>323.05</v>
      </c>
      <c r="YR1" s="188" t="n">
        <f aca="false">YQ1*0.75</f>
        <v>242.2875</v>
      </c>
      <c r="YS1" s="188" t="n">
        <f aca="false">YQ1-YR1</f>
        <v>80.7625</v>
      </c>
      <c r="YT1" s="188" t="n">
        <f aca="false">YQ1*YO1</f>
        <v>323.05</v>
      </c>
      <c r="YU1" s="189" t="n">
        <f aca="false">(YP1*24.96/100)+YP1</f>
        <v>323.046592</v>
      </c>
      <c r="YV1" s="190" t="s">
        <v>777</v>
      </c>
      <c r="YW1" s="191" t="s">
        <v>778</v>
      </c>
      <c r="YX1" s="192" t="s">
        <v>526</v>
      </c>
      <c r="YY1" s="193" t="s">
        <v>169</v>
      </c>
      <c r="YZ1" s="188" t="n">
        <v>1</v>
      </c>
      <c r="ZA1" s="188" t="n">
        <v>258.52</v>
      </c>
      <c r="ZB1" s="188" t="n">
        <v>323.05</v>
      </c>
      <c r="ZC1" s="188" t="n">
        <f aca="false">ZB1*0.75</f>
        <v>242.2875</v>
      </c>
      <c r="ZD1" s="188" t="n">
        <f aca="false">ZB1-ZC1</f>
        <v>80.7625</v>
      </c>
      <c r="ZE1" s="188" t="n">
        <f aca="false">ZB1*YZ1</f>
        <v>323.05</v>
      </c>
      <c r="ZF1" s="189" t="n">
        <f aca="false">(ZA1*24.96/100)+ZA1</f>
        <v>323.046592</v>
      </c>
      <c r="ZG1" s="190" t="s">
        <v>777</v>
      </c>
      <c r="ZH1" s="191" t="s">
        <v>778</v>
      </c>
      <c r="ZI1" s="192" t="s">
        <v>526</v>
      </c>
      <c r="ZJ1" s="193" t="s">
        <v>169</v>
      </c>
      <c r="ZK1" s="188" t="n">
        <v>1</v>
      </c>
      <c r="ZL1" s="188" t="n">
        <v>258.52</v>
      </c>
      <c r="ZM1" s="188" t="n">
        <v>323.05</v>
      </c>
      <c r="ZN1" s="188" t="n">
        <f aca="false">ZM1*0.75</f>
        <v>242.2875</v>
      </c>
      <c r="ZO1" s="188" t="n">
        <f aca="false">ZM1-ZN1</f>
        <v>80.7625</v>
      </c>
      <c r="ZP1" s="188" t="n">
        <f aca="false">ZM1*ZK1</f>
        <v>323.05</v>
      </c>
      <c r="ZQ1" s="189" t="n">
        <f aca="false">(ZL1*24.96/100)+ZL1</f>
        <v>323.046592</v>
      </c>
      <c r="ZR1" s="190" t="s">
        <v>777</v>
      </c>
      <c r="ZS1" s="191" t="s">
        <v>778</v>
      </c>
      <c r="ZT1" s="192" t="s">
        <v>526</v>
      </c>
      <c r="ZU1" s="193" t="s">
        <v>169</v>
      </c>
      <c r="ZV1" s="188" t="n">
        <v>1</v>
      </c>
      <c r="ZW1" s="188" t="n">
        <v>258.52</v>
      </c>
      <c r="ZX1" s="188" t="n">
        <v>323.05</v>
      </c>
      <c r="ZY1" s="188" t="n">
        <f aca="false">ZX1*0.75</f>
        <v>242.2875</v>
      </c>
      <c r="ZZ1" s="188" t="n">
        <f aca="false">ZX1-ZY1</f>
        <v>80.7625</v>
      </c>
      <c r="AAA1" s="188" t="n">
        <f aca="false">ZX1*ZV1</f>
        <v>323.05</v>
      </c>
      <c r="AAB1" s="189" t="n">
        <f aca="false">(ZW1*24.96/100)+ZW1</f>
        <v>323.046592</v>
      </c>
      <c r="AAC1" s="190" t="s">
        <v>777</v>
      </c>
      <c r="AAD1" s="191" t="s">
        <v>778</v>
      </c>
      <c r="AAE1" s="192" t="s">
        <v>526</v>
      </c>
      <c r="AAF1" s="193" t="s">
        <v>169</v>
      </c>
      <c r="AAG1" s="188" t="n">
        <v>1</v>
      </c>
      <c r="AAH1" s="188" t="n">
        <v>258.52</v>
      </c>
      <c r="AAI1" s="188" t="n">
        <v>323.05</v>
      </c>
      <c r="AAJ1" s="188" t="n">
        <f aca="false">AAI1*0.75</f>
        <v>242.2875</v>
      </c>
      <c r="AAK1" s="188" t="n">
        <f aca="false">AAI1-AAJ1</f>
        <v>80.7625</v>
      </c>
      <c r="AAL1" s="188" t="n">
        <f aca="false">AAI1*AAG1</f>
        <v>323.05</v>
      </c>
      <c r="AAM1" s="189" t="n">
        <f aca="false">(AAH1*24.96/100)+AAH1</f>
        <v>323.046592</v>
      </c>
      <c r="AAN1" s="190" t="s">
        <v>777</v>
      </c>
      <c r="AAO1" s="191" t="s">
        <v>778</v>
      </c>
      <c r="AAP1" s="192" t="s">
        <v>526</v>
      </c>
      <c r="AAQ1" s="193" t="s">
        <v>169</v>
      </c>
      <c r="AAR1" s="188" t="n">
        <v>1</v>
      </c>
      <c r="AAS1" s="188" t="n">
        <v>258.52</v>
      </c>
      <c r="AAT1" s="188" t="n">
        <v>323.05</v>
      </c>
      <c r="AAU1" s="188" t="n">
        <f aca="false">AAT1*0.75</f>
        <v>242.2875</v>
      </c>
      <c r="AAV1" s="188" t="n">
        <f aca="false">AAT1-AAU1</f>
        <v>80.7625</v>
      </c>
      <c r="AAW1" s="188" t="n">
        <f aca="false">AAT1*AAR1</f>
        <v>323.05</v>
      </c>
      <c r="AAX1" s="189" t="n">
        <f aca="false">(AAS1*24.96/100)+AAS1</f>
        <v>323.046592</v>
      </c>
      <c r="AAY1" s="190" t="s">
        <v>777</v>
      </c>
      <c r="AAZ1" s="191" t="s">
        <v>778</v>
      </c>
      <c r="ABA1" s="192" t="s">
        <v>526</v>
      </c>
      <c r="ABB1" s="193" t="s">
        <v>169</v>
      </c>
      <c r="ABC1" s="188" t="n">
        <v>1</v>
      </c>
      <c r="ABD1" s="188" t="n">
        <v>258.52</v>
      </c>
      <c r="ABE1" s="188" t="n">
        <v>323.05</v>
      </c>
      <c r="ABF1" s="188" t="n">
        <f aca="false">ABE1*0.75</f>
        <v>242.2875</v>
      </c>
      <c r="ABG1" s="188" t="n">
        <f aca="false">ABE1-ABF1</f>
        <v>80.7625</v>
      </c>
      <c r="ABH1" s="188" t="n">
        <f aca="false">ABE1*ABC1</f>
        <v>323.05</v>
      </c>
      <c r="ABI1" s="189" t="n">
        <f aca="false">(ABD1*24.96/100)+ABD1</f>
        <v>323.046592</v>
      </c>
      <c r="ABJ1" s="190" t="s">
        <v>777</v>
      </c>
      <c r="ABK1" s="191" t="s">
        <v>778</v>
      </c>
      <c r="ABL1" s="192" t="s">
        <v>526</v>
      </c>
      <c r="ABM1" s="193" t="s">
        <v>169</v>
      </c>
      <c r="ABN1" s="188" t="n">
        <v>1</v>
      </c>
      <c r="ABO1" s="188" t="n">
        <v>258.52</v>
      </c>
      <c r="ABP1" s="188" t="n">
        <v>323.05</v>
      </c>
      <c r="ABQ1" s="188" t="n">
        <f aca="false">ABP1*0.75</f>
        <v>242.2875</v>
      </c>
      <c r="ABR1" s="188" t="n">
        <f aca="false">ABP1-ABQ1</f>
        <v>80.7625</v>
      </c>
      <c r="ABS1" s="188" t="n">
        <f aca="false">ABP1*ABN1</f>
        <v>323.05</v>
      </c>
      <c r="ABT1" s="189" t="n">
        <f aca="false">(ABO1*24.96/100)+ABO1</f>
        <v>323.046592</v>
      </c>
      <c r="ABU1" s="190" t="s">
        <v>777</v>
      </c>
      <c r="ABV1" s="191" t="s">
        <v>778</v>
      </c>
      <c r="ABW1" s="192" t="s">
        <v>526</v>
      </c>
      <c r="ABX1" s="193" t="s">
        <v>169</v>
      </c>
      <c r="ABY1" s="188" t="n">
        <v>1</v>
      </c>
      <c r="ABZ1" s="188" t="n">
        <v>258.52</v>
      </c>
      <c r="ACA1" s="188" t="n">
        <v>323.05</v>
      </c>
      <c r="ACB1" s="188" t="n">
        <f aca="false">ACA1*0.75</f>
        <v>242.2875</v>
      </c>
      <c r="ACC1" s="188" t="n">
        <f aca="false">ACA1-ACB1</f>
        <v>80.7625</v>
      </c>
      <c r="ACD1" s="188" t="n">
        <f aca="false">ACA1*ABY1</f>
        <v>323.05</v>
      </c>
      <c r="ACE1" s="189" t="n">
        <f aca="false">(ABZ1*24.96/100)+ABZ1</f>
        <v>323.046592</v>
      </c>
      <c r="ACF1" s="190" t="s">
        <v>777</v>
      </c>
      <c r="ACG1" s="191" t="s">
        <v>778</v>
      </c>
      <c r="ACH1" s="192" t="s">
        <v>526</v>
      </c>
      <c r="ACI1" s="193" t="s">
        <v>169</v>
      </c>
      <c r="ACJ1" s="188" t="n">
        <v>1</v>
      </c>
      <c r="ACK1" s="188" t="n">
        <v>258.52</v>
      </c>
      <c r="ACL1" s="188" t="n">
        <v>323.05</v>
      </c>
      <c r="ACM1" s="188" t="n">
        <f aca="false">ACL1*0.75</f>
        <v>242.2875</v>
      </c>
      <c r="ACN1" s="188" t="n">
        <f aca="false">ACL1-ACM1</f>
        <v>80.7625</v>
      </c>
      <c r="ACO1" s="188" t="n">
        <f aca="false">ACL1*ACJ1</f>
        <v>323.05</v>
      </c>
      <c r="ACP1" s="189" t="n">
        <f aca="false">(ACK1*24.96/100)+ACK1</f>
        <v>323.046592</v>
      </c>
      <c r="ACQ1" s="190" t="s">
        <v>777</v>
      </c>
      <c r="ACR1" s="191" t="s">
        <v>778</v>
      </c>
      <c r="ACS1" s="192" t="s">
        <v>526</v>
      </c>
      <c r="ACT1" s="193" t="s">
        <v>169</v>
      </c>
      <c r="ACU1" s="188" t="n">
        <v>1</v>
      </c>
      <c r="ACV1" s="188" t="n">
        <v>258.52</v>
      </c>
      <c r="ACW1" s="188" t="n">
        <v>323.05</v>
      </c>
      <c r="ACX1" s="188" t="n">
        <f aca="false">ACW1*0.75</f>
        <v>242.2875</v>
      </c>
      <c r="ACY1" s="188" t="n">
        <f aca="false">ACW1-ACX1</f>
        <v>80.7625</v>
      </c>
      <c r="ACZ1" s="188" t="n">
        <f aca="false">ACW1*ACU1</f>
        <v>323.05</v>
      </c>
      <c r="ADA1" s="189" t="n">
        <f aca="false">(ACV1*24.96/100)+ACV1</f>
        <v>323.046592</v>
      </c>
      <c r="ADB1" s="190" t="s">
        <v>777</v>
      </c>
      <c r="ADC1" s="191" t="s">
        <v>778</v>
      </c>
      <c r="ADD1" s="192" t="s">
        <v>526</v>
      </c>
      <c r="ADE1" s="193" t="s">
        <v>169</v>
      </c>
      <c r="ADF1" s="188" t="n">
        <v>1</v>
      </c>
      <c r="ADG1" s="188" t="n">
        <v>258.52</v>
      </c>
      <c r="ADH1" s="188" t="n">
        <v>323.05</v>
      </c>
      <c r="ADI1" s="188" t="n">
        <f aca="false">ADH1*0.75</f>
        <v>242.2875</v>
      </c>
      <c r="ADJ1" s="188" t="n">
        <f aca="false">ADH1-ADI1</f>
        <v>80.7625</v>
      </c>
      <c r="ADK1" s="188" t="n">
        <f aca="false">ADH1*ADF1</f>
        <v>323.05</v>
      </c>
      <c r="ADL1" s="189" t="n">
        <f aca="false">(ADG1*24.96/100)+ADG1</f>
        <v>323.046592</v>
      </c>
      <c r="ADM1" s="190" t="s">
        <v>777</v>
      </c>
      <c r="ADN1" s="191" t="s">
        <v>778</v>
      </c>
      <c r="ADO1" s="192" t="s">
        <v>526</v>
      </c>
      <c r="ADP1" s="193" t="s">
        <v>169</v>
      </c>
      <c r="ADQ1" s="188" t="n">
        <v>1</v>
      </c>
      <c r="ADR1" s="188" t="n">
        <v>258.52</v>
      </c>
      <c r="ADS1" s="188" t="n">
        <v>323.05</v>
      </c>
      <c r="ADT1" s="188" t="n">
        <f aca="false">ADS1*0.75</f>
        <v>242.2875</v>
      </c>
      <c r="ADU1" s="188" t="n">
        <f aca="false">ADS1-ADT1</f>
        <v>80.7625</v>
      </c>
      <c r="ADV1" s="188" t="n">
        <f aca="false">ADS1*ADQ1</f>
        <v>323.05</v>
      </c>
      <c r="ADW1" s="189" t="n">
        <f aca="false">(ADR1*24.96/100)+ADR1</f>
        <v>323.046592</v>
      </c>
      <c r="ADX1" s="190" t="s">
        <v>777</v>
      </c>
      <c r="ADY1" s="191" t="s">
        <v>778</v>
      </c>
      <c r="ADZ1" s="192" t="s">
        <v>526</v>
      </c>
      <c r="AEA1" s="193" t="s">
        <v>169</v>
      </c>
      <c r="AEB1" s="188" t="n">
        <v>1</v>
      </c>
      <c r="AEC1" s="188" t="n">
        <v>258.52</v>
      </c>
      <c r="AED1" s="188" t="n">
        <v>323.05</v>
      </c>
      <c r="AEE1" s="188" t="n">
        <f aca="false">AED1*0.75</f>
        <v>242.2875</v>
      </c>
      <c r="AEF1" s="188" t="n">
        <f aca="false">AED1-AEE1</f>
        <v>80.7625</v>
      </c>
      <c r="AEG1" s="188" t="n">
        <f aca="false">AED1*AEB1</f>
        <v>323.05</v>
      </c>
      <c r="AEH1" s="189" t="n">
        <f aca="false">(AEC1*24.96/100)+AEC1</f>
        <v>323.046592</v>
      </c>
      <c r="AEI1" s="190" t="s">
        <v>777</v>
      </c>
      <c r="AEJ1" s="191" t="s">
        <v>778</v>
      </c>
      <c r="AEK1" s="192" t="s">
        <v>526</v>
      </c>
      <c r="AEL1" s="193" t="s">
        <v>169</v>
      </c>
      <c r="AEM1" s="188" t="n">
        <v>1</v>
      </c>
      <c r="AEN1" s="188" t="n">
        <v>258.52</v>
      </c>
      <c r="AEO1" s="188" t="n">
        <v>323.05</v>
      </c>
      <c r="AEP1" s="188" t="n">
        <f aca="false">AEO1*0.75</f>
        <v>242.2875</v>
      </c>
      <c r="AEQ1" s="188" t="n">
        <f aca="false">AEO1-AEP1</f>
        <v>80.7625</v>
      </c>
      <c r="AER1" s="188" t="n">
        <f aca="false">AEO1*AEM1</f>
        <v>323.05</v>
      </c>
      <c r="AES1" s="189" t="n">
        <f aca="false">(AEN1*24.96/100)+AEN1</f>
        <v>323.046592</v>
      </c>
      <c r="AET1" s="190" t="s">
        <v>777</v>
      </c>
      <c r="AEU1" s="191" t="s">
        <v>778</v>
      </c>
      <c r="AEV1" s="192" t="s">
        <v>526</v>
      </c>
      <c r="AEW1" s="193" t="s">
        <v>169</v>
      </c>
      <c r="AEX1" s="188" t="n">
        <v>1</v>
      </c>
      <c r="AEY1" s="188" t="n">
        <v>258.52</v>
      </c>
      <c r="AEZ1" s="188" t="n">
        <v>323.05</v>
      </c>
      <c r="AFA1" s="188" t="n">
        <f aca="false">AEZ1*0.75</f>
        <v>242.2875</v>
      </c>
      <c r="AFB1" s="188" t="n">
        <f aca="false">AEZ1-AFA1</f>
        <v>80.7625</v>
      </c>
      <c r="AFC1" s="188" t="n">
        <f aca="false">AEZ1*AEX1</f>
        <v>323.05</v>
      </c>
      <c r="AFD1" s="189" t="n">
        <f aca="false">(AEY1*24.96/100)+AEY1</f>
        <v>323.046592</v>
      </c>
      <c r="AFE1" s="190" t="s">
        <v>777</v>
      </c>
      <c r="AFF1" s="191" t="s">
        <v>778</v>
      </c>
      <c r="AFG1" s="192" t="s">
        <v>526</v>
      </c>
      <c r="AFH1" s="193" t="s">
        <v>169</v>
      </c>
      <c r="AFI1" s="188" t="n">
        <v>1</v>
      </c>
      <c r="AFJ1" s="188" t="n">
        <v>258.52</v>
      </c>
      <c r="AFK1" s="188" t="n">
        <v>323.05</v>
      </c>
      <c r="AFL1" s="188" t="n">
        <f aca="false">AFK1*0.75</f>
        <v>242.2875</v>
      </c>
      <c r="AFM1" s="188" t="n">
        <f aca="false">AFK1-AFL1</f>
        <v>80.7625</v>
      </c>
      <c r="AFN1" s="188" t="n">
        <f aca="false">AFK1*AFI1</f>
        <v>323.05</v>
      </c>
      <c r="AFO1" s="189" t="n">
        <f aca="false">(AFJ1*24.96/100)+AFJ1</f>
        <v>323.046592</v>
      </c>
      <c r="AFP1" s="190" t="s">
        <v>777</v>
      </c>
      <c r="AFQ1" s="191" t="s">
        <v>778</v>
      </c>
      <c r="AFR1" s="192" t="s">
        <v>526</v>
      </c>
      <c r="AFS1" s="193" t="s">
        <v>169</v>
      </c>
      <c r="AFT1" s="188" t="n">
        <v>1</v>
      </c>
      <c r="AFU1" s="188" t="n">
        <v>258.52</v>
      </c>
      <c r="AFV1" s="188" t="n">
        <v>323.05</v>
      </c>
      <c r="AFW1" s="188" t="n">
        <f aca="false">AFV1*0.75</f>
        <v>242.2875</v>
      </c>
      <c r="AFX1" s="188" t="n">
        <f aca="false">AFV1-AFW1</f>
        <v>80.7625</v>
      </c>
      <c r="AFY1" s="188" t="n">
        <f aca="false">AFV1*AFT1</f>
        <v>323.05</v>
      </c>
      <c r="AFZ1" s="189" t="n">
        <f aca="false">(AFU1*24.96/100)+AFU1</f>
        <v>323.046592</v>
      </c>
      <c r="AGA1" s="190" t="s">
        <v>777</v>
      </c>
      <c r="AGB1" s="191" t="s">
        <v>778</v>
      </c>
      <c r="AGC1" s="192" t="s">
        <v>526</v>
      </c>
      <c r="AGD1" s="193" t="s">
        <v>169</v>
      </c>
      <c r="AGE1" s="188" t="n">
        <v>1</v>
      </c>
      <c r="AGF1" s="188" t="n">
        <v>258.52</v>
      </c>
      <c r="AGG1" s="188" t="n">
        <v>323.05</v>
      </c>
      <c r="AGH1" s="188" t="n">
        <f aca="false">AGG1*0.75</f>
        <v>242.2875</v>
      </c>
      <c r="AGI1" s="188" t="n">
        <f aca="false">AGG1-AGH1</f>
        <v>80.7625</v>
      </c>
      <c r="AGJ1" s="188" t="n">
        <f aca="false">AGG1*AGE1</f>
        <v>323.05</v>
      </c>
      <c r="AGK1" s="189" t="n">
        <f aca="false">(AGF1*24.96/100)+AGF1</f>
        <v>323.046592</v>
      </c>
      <c r="AGL1" s="190" t="s">
        <v>777</v>
      </c>
      <c r="AGM1" s="191" t="s">
        <v>778</v>
      </c>
      <c r="AGN1" s="192" t="s">
        <v>526</v>
      </c>
      <c r="AGO1" s="193" t="s">
        <v>169</v>
      </c>
      <c r="AGP1" s="188" t="n">
        <v>1</v>
      </c>
      <c r="AGQ1" s="188" t="n">
        <v>258.52</v>
      </c>
      <c r="AGR1" s="188" t="n">
        <v>323.05</v>
      </c>
      <c r="AGS1" s="188" t="n">
        <f aca="false">AGR1*0.75</f>
        <v>242.2875</v>
      </c>
      <c r="AGT1" s="188" t="n">
        <f aca="false">AGR1-AGS1</f>
        <v>80.7625</v>
      </c>
      <c r="AGU1" s="188" t="n">
        <f aca="false">AGR1*AGP1</f>
        <v>323.05</v>
      </c>
      <c r="AGV1" s="189" t="n">
        <f aca="false">(AGQ1*24.96/100)+AGQ1</f>
        <v>323.046592</v>
      </c>
      <c r="AGW1" s="190" t="s">
        <v>777</v>
      </c>
      <c r="AGX1" s="191" t="s">
        <v>778</v>
      </c>
      <c r="AGY1" s="192" t="s">
        <v>526</v>
      </c>
      <c r="AGZ1" s="193" t="s">
        <v>169</v>
      </c>
      <c r="AHA1" s="188" t="n">
        <v>1</v>
      </c>
      <c r="AHB1" s="188" t="n">
        <v>258.52</v>
      </c>
      <c r="AHC1" s="188" t="n">
        <v>323.05</v>
      </c>
      <c r="AHD1" s="188" t="n">
        <f aca="false">AHC1*0.75</f>
        <v>242.2875</v>
      </c>
      <c r="AHE1" s="188" t="n">
        <f aca="false">AHC1-AHD1</f>
        <v>80.7625</v>
      </c>
      <c r="AHF1" s="188" t="n">
        <f aca="false">AHC1*AHA1</f>
        <v>323.05</v>
      </c>
      <c r="AHG1" s="189" t="n">
        <f aca="false">(AHB1*24.96/100)+AHB1</f>
        <v>323.046592</v>
      </c>
      <c r="AHH1" s="190" t="s">
        <v>777</v>
      </c>
      <c r="AHI1" s="191" t="s">
        <v>778</v>
      </c>
      <c r="AHJ1" s="192" t="s">
        <v>526</v>
      </c>
      <c r="AHK1" s="193" t="s">
        <v>169</v>
      </c>
      <c r="AHL1" s="188" t="n">
        <v>1</v>
      </c>
      <c r="AHM1" s="188" t="n">
        <v>258.52</v>
      </c>
      <c r="AHN1" s="188" t="n">
        <v>323.05</v>
      </c>
      <c r="AHO1" s="188" t="n">
        <f aca="false">AHN1*0.75</f>
        <v>242.2875</v>
      </c>
      <c r="AHP1" s="188" t="n">
        <f aca="false">AHN1-AHO1</f>
        <v>80.7625</v>
      </c>
      <c r="AHQ1" s="188" t="n">
        <f aca="false">AHN1*AHL1</f>
        <v>323.05</v>
      </c>
      <c r="AHR1" s="189" t="n">
        <f aca="false">(AHM1*24.96/100)+AHM1</f>
        <v>323.046592</v>
      </c>
      <c r="AHS1" s="190" t="s">
        <v>777</v>
      </c>
      <c r="AHT1" s="191" t="s">
        <v>778</v>
      </c>
      <c r="AHU1" s="192" t="s">
        <v>526</v>
      </c>
      <c r="AHV1" s="193" t="s">
        <v>169</v>
      </c>
      <c r="AHW1" s="188" t="n">
        <v>1</v>
      </c>
      <c r="AHX1" s="188" t="n">
        <v>258.52</v>
      </c>
      <c r="AHY1" s="188" t="n">
        <v>323.05</v>
      </c>
      <c r="AHZ1" s="188" t="n">
        <f aca="false">AHY1*0.75</f>
        <v>242.2875</v>
      </c>
      <c r="AIA1" s="188" t="n">
        <f aca="false">AHY1-AHZ1</f>
        <v>80.7625</v>
      </c>
      <c r="AIB1" s="188" t="n">
        <f aca="false">AHY1*AHW1</f>
        <v>323.05</v>
      </c>
      <c r="AIC1" s="189" t="n">
        <f aca="false">(AHX1*24.96/100)+AHX1</f>
        <v>323.046592</v>
      </c>
      <c r="AID1" s="190" t="s">
        <v>777</v>
      </c>
      <c r="AIE1" s="191" t="s">
        <v>778</v>
      </c>
      <c r="AIF1" s="192" t="s">
        <v>526</v>
      </c>
      <c r="AIG1" s="193" t="s">
        <v>169</v>
      </c>
      <c r="AIH1" s="188" t="n">
        <v>1</v>
      </c>
      <c r="AII1" s="188" t="n">
        <v>258.52</v>
      </c>
      <c r="AIJ1" s="188" t="n">
        <v>323.05</v>
      </c>
      <c r="AIK1" s="188" t="n">
        <f aca="false">AIJ1*0.75</f>
        <v>242.2875</v>
      </c>
      <c r="AIL1" s="188" t="n">
        <f aca="false">AIJ1-AIK1</f>
        <v>80.7625</v>
      </c>
      <c r="AIM1" s="188" t="n">
        <f aca="false">AIJ1*AIH1</f>
        <v>323.05</v>
      </c>
      <c r="AIN1" s="189" t="n">
        <f aca="false">(AII1*24.96/100)+AII1</f>
        <v>323.046592</v>
      </c>
      <c r="AIO1" s="190" t="s">
        <v>777</v>
      </c>
      <c r="AIP1" s="191" t="s">
        <v>778</v>
      </c>
      <c r="AIQ1" s="192" t="s">
        <v>526</v>
      </c>
      <c r="AIR1" s="193" t="s">
        <v>169</v>
      </c>
      <c r="AIS1" s="188" t="n">
        <v>1</v>
      </c>
      <c r="AIT1" s="188" t="n">
        <v>258.52</v>
      </c>
      <c r="AIU1" s="188" t="n">
        <v>323.05</v>
      </c>
      <c r="AIV1" s="188" t="n">
        <f aca="false">AIU1*0.75</f>
        <v>242.2875</v>
      </c>
      <c r="AIW1" s="188" t="n">
        <f aca="false">AIU1-AIV1</f>
        <v>80.7625</v>
      </c>
      <c r="AIX1" s="188" t="n">
        <f aca="false">AIU1*AIS1</f>
        <v>323.05</v>
      </c>
      <c r="AIY1" s="189" t="n">
        <f aca="false">(AIT1*24.96/100)+AIT1</f>
        <v>323.046592</v>
      </c>
      <c r="AIZ1" s="190" t="s">
        <v>777</v>
      </c>
      <c r="AJA1" s="191" t="s">
        <v>778</v>
      </c>
      <c r="AJB1" s="192" t="s">
        <v>526</v>
      </c>
      <c r="AJC1" s="193" t="s">
        <v>169</v>
      </c>
      <c r="AJD1" s="188" t="n">
        <v>1</v>
      </c>
      <c r="AJE1" s="188" t="n">
        <v>258.52</v>
      </c>
      <c r="AJF1" s="188" t="n">
        <v>323.05</v>
      </c>
      <c r="AJG1" s="188" t="n">
        <f aca="false">AJF1*0.75</f>
        <v>242.2875</v>
      </c>
      <c r="AJH1" s="188" t="n">
        <f aca="false">AJF1-AJG1</f>
        <v>80.7625</v>
      </c>
      <c r="AJI1" s="188" t="n">
        <f aca="false">AJF1*AJD1</f>
        <v>323.05</v>
      </c>
      <c r="AJJ1" s="189" t="n">
        <f aca="false">(AJE1*24.96/100)+AJE1</f>
        <v>323.046592</v>
      </c>
      <c r="AJK1" s="190" t="s">
        <v>777</v>
      </c>
      <c r="AJL1" s="191" t="s">
        <v>778</v>
      </c>
      <c r="AJM1" s="192" t="s">
        <v>526</v>
      </c>
      <c r="AJN1" s="193" t="s">
        <v>169</v>
      </c>
      <c r="AJO1" s="188" t="n">
        <v>1</v>
      </c>
      <c r="AJP1" s="188" t="n">
        <v>258.52</v>
      </c>
      <c r="AJQ1" s="188" t="n">
        <v>323.05</v>
      </c>
      <c r="AJR1" s="188" t="n">
        <f aca="false">AJQ1*0.75</f>
        <v>242.2875</v>
      </c>
      <c r="AJS1" s="188" t="n">
        <f aca="false">AJQ1-AJR1</f>
        <v>80.7625</v>
      </c>
      <c r="AJT1" s="188" t="n">
        <f aca="false">AJQ1*AJO1</f>
        <v>323.05</v>
      </c>
      <c r="AJU1" s="189" t="n">
        <f aca="false">(AJP1*24.96/100)+AJP1</f>
        <v>323.046592</v>
      </c>
      <c r="AJV1" s="190" t="s">
        <v>777</v>
      </c>
      <c r="AJW1" s="191" t="s">
        <v>778</v>
      </c>
      <c r="AJX1" s="192" t="s">
        <v>526</v>
      </c>
      <c r="AJY1" s="193" t="s">
        <v>169</v>
      </c>
      <c r="AJZ1" s="188" t="n">
        <v>1</v>
      </c>
      <c r="AKA1" s="188" t="n">
        <v>258.52</v>
      </c>
      <c r="AKB1" s="188" t="n">
        <v>323.05</v>
      </c>
      <c r="AKC1" s="188" t="n">
        <f aca="false">AKB1*0.75</f>
        <v>242.2875</v>
      </c>
      <c r="AKD1" s="188" t="n">
        <f aca="false">AKB1-AKC1</f>
        <v>80.7625</v>
      </c>
      <c r="AKE1" s="188" t="n">
        <f aca="false">AKB1*AJZ1</f>
        <v>323.05</v>
      </c>
      <c r="AKF1" s="189" t="n">
        <f aca="false">(AKA1*24.96/100)+AKA1</f>
        <v>323.046592</v>
      </c>
      <c r="AKG1" s="190" t="s">
        <v>777</v>
      </c>
      <c r="AKH1" s="191" t="s">
        <v>778</v>
      </c>
      <c r="AKI1" s="192" t="s">
        <v>526</v>
      </c>
      <c r="AKJ1" s="193" t="s">
        <v>169</v>
      </c>
      <c r="AKK1" s="188" t="n">
        <v>1</v>
      </c>
      <c r="AKL1" s="188" t="n">
        <v>258.52</v>
      </c>
      <c r="AKM1" s="188" t="n">
        <v>323.05</v>
      </c>
      <c r="AKN1" s="188" t="n">
        <f aca="false">AKM1*0.75</f>
        <v>242.2875</v>
      </c>
      <c r="AKO1" s="188" t="n">
        <f aca="false">AKM1-AKN1</f>
        <v>80.7625</v>
      </c>
      <c r="AKP1" s="188" t="n">
        <f aca="false">AKM1*AKK1</f>
        <v>323.05</v>
      </c>
      <c r="AKQ1" s="189" t="n">
        <f aca="false">(AKL1*24.96/100)+AKL1</f>
        <v>323.046592</v>
      </c>
      <c r="AKR1" s="190" t="s">
        <v>777</v>
      </c>
      <c r="AKS1" s="191" t="s">
        <v>778</v>
      </c>
      <c r="AKT1" s="192" t="s">
        <v>526</v>
      </c>
      <c r="AKU1" s="193" t="s">
        <v>169</v>
      </c>
      <c r="AKV1" s="188" t="n">
        <v>1</v>
      </c>
      <c r="AKW1" s="188" t="n">
        <v>258.52</v>
      </c>
      <c r="AKX1" s="188" t="n">
        <v>323.05</v>
      </c>
      <c r="AKY1" s="188" t="n">
        <f aca="false">AKX1*0.75</f>
        <v>242.2875</v>
      </c>
      <c r="AKZ1" s="188" t="n">
        <f aca="false">AKX1-AKY1</f>
        <v>80.7625</v>
      </c>
      <c r="ALA1" s="188" t="n">
        <f aca="false">AKX1*AKV1</f>
        <v>323.05</v>
      </c>
      <c r="ALB1" s="189" t="n">
        <f aca="false">(AKW1*24.96/100)+AKW1</f>
        <v>323.046592</v>
      </c>
      <c r="ALC1" s="190" t="s">
        <v>777</v>
      </c>
      <c r="ALD1" s="191" t="s">
        <v>778</v>
      </c>
      <c r="ALE1" s="192" t="s">
        <v>526</v>
      </c>
      <c r="ALF1" s="193" t="s">
        <v>169</v>
      </c>
      <c r="ALG1" s="188" t="n">
        <v>1</v>
      </c>
      <c r="ALH1" s="188" t="n">
        <v>258.52</v>
      </c>
      <c r="ALI1" s="188" t="n">
        <v>323.05</v>
      </c>
      <c r="ALJ1" s="188" t="n">
        <f aca="false">ALI1*0.75</f>
        <v>242.2875</v>
      </c>
      <c r="ALK1" s="188" t="n">
        <f aca="false">ALI1-ALJ1</f>
        <v>80.7625</v>
      </c>
      <c r="ALL1" s="188" t="n">
        <f aca="false">ALI1*ALG1</f>
        <v>323.05</v>
      </c>
      <c r="ALM1" s="189" t="n">
        <f aca="false">(ALH1*24.96/100)+ALH1</f>
        <v>323.046592</v>
      </c>
      <c r="ALN1" s="190" t="s">
        <v>777</v>
      </c>
      <c r="ALO1" s="191" t="s">
        <v>778</v>
      </c>
      <c r="ALP1" s="192" t="s">
        <v>526</v>
      </c>
      <c r="ALQ1" s="193" t="s">
        <v>169</v>
      </c>
      <c r="ALR1" s="188" t="n">
        <v>1</v>
      </c>
      <c r="ALS1" s="188" t="n">
        <v>258.52</v>
      </c>
      <c r="ALT1" s="188" t="n">
        <v>323.05</v>
      </c>
      <c r="ALU1" s="188" t="n">
        <f aca="false">ALT1*0.75</f>
        <v>242.2875</v>
      </c>
      <c r="ALV1" s="188" t="n">
        <f aca="false">ALT1-ALU1</f>
        <v>80.7625</v>
      </c>
      <c r="ALW1" s="188" t="n">
        <f aca="false">ALT1*ALR1</f>
        <v>323.05</v>
      </c>
      <c r="ALX1" s="189" t="n">
        <f aca="false">(ALS1*24.96/100)+ALS1</f>
        <v>323.046592</v>
      </c>
      <c r="ALY1" s="190" t="s">
        <v>777</v>
      </c>
    </row>
  </sheetData>
  <conditionalFormatting sqref="E1:F1 P1:Q1 AA1:AB1 AL1:AM1 AW1:AX1 BH1:BI1 BS1:BT1 CD1:CE1 CO1:CP1 CZ1:DA1 DK1:DL1 DV1:DW1 EG1:EH1 ER1:ES1 FC1:FD1 FN1:FO1 FY1:FZ1 GJ1:GK1 GU1:GV1 HF1:HG1 HQ1:HR1 IB1:IC1 IM1:IN1 IX1:IY1 JI1:JJ1 JT1:JU1 KE1:KF1 KP1:KQ1 LA1:LB1 LL1:LM1 LW1:LX1 MH1:MI1 MS1:MT1 ND1:NE1 NO1:NP1 NZ1:OA1 OK1:OL1 OV1:OW1 PG1:PH1 PR1:PS1 QC1:QD1 QN1:QO1 QY1:QZ1 RJ1:RK1 RU1:RV1 SF1:SG1 SQ1:SR1 TB1:TC1 TM1:TN1 TX1:TY1 UI1:UJ1 UT1:UU1 VE1:VF1 VP1:VQ1 WA1:WB1 WL1:WM1 WW1:WX1 XH1:XI1 XS1:XT1 YD1:YE1 YO1:YP1 YZ1:ZA1 ZK1:ZL1 ZV1:ZW1 AAG1:AAH1 AAR1:AAS1 ABC1:ABD1 ABN1:ABO1 ABY1:ABZ1 ACJ1:ACK1 ACU1:ACV1 ADF1:ADG1 ADQ1:ADR1 AEB1:AEC1 AEM1:AEN1 AEX1:AEY1 AFI1:AFJ1 AFT1:AFU1 AGE1:AGF1 AGP1:AGQ1 AHA1:AHB1 AHL1:AHM1 AHW1:AHX1 AIH1:AII1 AIS1:AIT1 AJD1:AJE1 AJO1:AJP1 AJZ1:AKA1 AKK1:AKL1 AKV1:AKW1 ALG1:ALH1 ALR1:ALS1">
    <cfRule type="cellIs" priority="2" operator="equal" aboveAverage="0" equalAverage="0" bottom="0" percent="0" rank="0" text="" dxfId="1">
      <formula>0</formula>
    </cfRule>
  </conditionalFormatting>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11783</TotalTime>
  <Application>LibreOffice/6.2.5.2$Windows_X86_64 LibreOffice_project/1ec314fa52f458adc18c4f025c545a4e8b22c159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2018-09-24T17:21:08Z</dcterms:created>
  <dc:creator>TecleEnter</dc:creator>
  <dc:description/>
  <dc:language>pt-BR</dc:language>
  <cp:lastModifiedBy/>
  <cp:lastPrinted>2021-08-30T13:41:22Z</cp:lastPrinted>
  <dcterms:modified xsi:type="dcterms:W3CDTF">2021-09-03T10:59:09Z</dcterms:modified>
  <cp:revision>1880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