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DI" sheetId="1" state="visible" r:id="rId2"/>
  </sheets>
  <definedNames>
    <definedName function="false" hidden="false" localSheetId="0" name="_xlnm.Print_Area" vbProcedure="false">BDI!$A$1:$O$88</definedName>
    <definedName function="false" hidden="false" name="iv" vbProcedure="false">BDI!$CT$39</definedName>
    <definedName function="false" hidden="false" name="MAPA" vbProcedure="false">#REF!</definedName>
    <definedName function="false" hidden="false" name="MCIDADES" vbProcedure="false">#REF!</definedName>
    <definedName function="false" hidden="false" name="MDA" vbProcedure="false">#REF!</definedName>
    <definedName function="false" hidden="false" name="MDS" vbProcedure="false">#REF!</definedName>
    <definedName function="false" hidden="false" name="ME" vbProcedure="false">#REF!</definedName>
    <definedName function="false" hidden="false" name="MMA" vbProcedure="false">#REF!</definedName>
    <definedName function="false" hidden="false" name="MS" vbProcedure="false">#REF!</definedName>
    <definedName function="false" hidden="false" name="MTUR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<sst xmlns="http://schemas.openxmlformats.org/spreadsheetml/2006/main" count="75" uniqueCount="61">
  <si>
    <t xml:space="preserve">Nº do contrato:</t>
  </si>
  <si>
    <t xml:space="preserve">PAVILHÃO DO GADO - FEICAP</t>
  </si>
  <si>
    <t xml:space="preserve">Tomador:</t>
  </si>
  <si>
    <t xml:space="preserve">PREFEITURA MUNICIPAL DE TRÊS PASSOS</t>
  </si>
  <si>
    <t xml:space="preserve">Município:</t>
  </si>
  <si>
    <t xml:space="preserve">TRÊS PASSOS-RS</t>
  </si>
  <si>
    <t xml:space="preserve">Em atenção ao estabelecido pelo Acórdão 2622/2013 – TCU – Plenário reformamos a orientação e indicamos a utilização dos seguintes parâmetros para taxas de BDI:</t>
  </si>
  <si>
    <t xml:space="preserve">Tipo de obra:</t>
  </si>
  <si>
    <t xml:space="preserve">Construção de edifícios</t>
  </si>
  <si>
    <t xml:space="preserve">Obras que se enquadram no tipo escolhido:</t>
  </si>
  <si>
    <t xml:space="preserve">Selecione o CPRB</t>
  </si>
  <si>
    <t xml:space="preserve">com desoneração</t>
  </si>
  <si>
    <t xml:space="preserve">sem desoneração</t>
  </si>
  <si>
    <t xml:space="preserve">Escolha o tipo de obra</t>
  </si>
  <si>
    <t xml:space="preserve">Alternativa mais adequada para a Administração Pública:</t>
  </si>
  <si>
    <t xml:space="preserve">Construção de Rodovias e Ferrovias</t>
  </si>
  <si>
    <t xml:space="preserve">Construção de Redes de Abastecimento de Água, Coleta de Esgoto e Construções Correlatas</t>
  </si>
  <si>
    <t xml:space="preserve">Construção e Manutenção de Estações e Redes de Distribuição de Energia Elétrica</t>
  </si>
  <si>
    <t xml:space="preserve">Obras Portuárias, Marítimas e Fluviais</t>
  </si>
  <si>
    <t xml:space="preserve">Fornecimento de Materiais e Equipamentos</t>
  </si>
  <si>
    <t xml:space="preserve">Para o tipo de obra “Construção de Edifícios” enquadram-se: a construção e reforma de: edifícios, unidades habitacionais, escolas, hospitais, hotéis, restaurantes, armazéns e depósitos, edifícios para uso agropecuário, estações para trens e metropolitanos, estádios esportivos e quadras cobertas, instalações para embarque e desembarque de passageiros (em aeroportos, rodoviárias, portos, etc.), penitenciárias e presídios, a construção de edifícios industriais (fábricas, oficinas, galpões industriais, etc.), conforme classificação 4120-4 do CNAE 2.0. Também enquadram-se pórticos, mirantes e outros edifícios de finalidade turística.</t>
  </si>
  <si>
    <t xml:space="preserve">Para o tipo de obra “Construção de Rodovias e Ferrovias” enquadram-se: a construção e recuperação de: auto-estradas, rodovias e outras vias não-urbanas para passagem de veículos, vias férreas de superfície ou subterrâneas (inclusive para metropolitanos), pistas de aeroportos. Esta classe compreende também: a pavimentação de auto-estradas, rodovias e outras vias não-urbanas; construção de pontes, viadutos e túneis; a instalação de barreiras acústicas; a construção de praças de pedágio; a sinalização com pintura em rodovias e aeroportos; a instalação de placas de sinalização de tráfego e semelhantes, conforme classificação 4211-1 do CNAE 2.0. Também enquadram-se a construção, pavimentação e sinalização de vias urbanas, ruas e locais para estacionamento de veículos; a construção de praças e calçadas para pedestres; elevados, passarelas e ciclovias; metrô e VLT.</t>
  </si>
  <si>
    <t xml:space="preserve">Para o tipo de obra “Construção de Redes de Abastecimento de Água, Coleta de Esgoto e Construções Correlatas” enquadram-se: a construção de sistemas para o abastecimento de água tratada: reservatórios de distribuição, estações elevatórias de bombeamento, linhas principais de adução de longa e média distância e redes de distribuição de água; a construção de redes de coleta de esgoto, inclusive de interceptores, estações de tratamento de esgoto (ETE), estações de bombeamento de esgoto (EBE); a construção de galerias pluviais (obras de micro e macro drenagem). Esta classe compreende também: as obras de irrigação (canais); a manutenção de redes de abastecimento de água tratada; a manutenção de redes de coleta e de sistemas de tratamento de esgoto, conforme classificação 4222-7 do CNAE 2.0. Enquadra-se ainda a construção de estações de tratamento de água (ETA).</t>
  </si>
  <si>
    <t xml:space="preserve">Para o tipo de obra “Construção e Manutenção de Estações e Redes de Distribuição de Energia Elétrica” enquadram-se: a construção de usinas, estações e subestações hidrelétricas, eólicas, nucleares, termoelétricas; a construção de redes de transmissão e distribuição de energia elétrica, inclusive o serviço de eletrificação rural. Esta subclasse compreende também: a construção de redes de eletrificação para ferrovias e metropolitano, conforme classificação 4221-9/02 do CNAE 2.0. Compreende ainda: a manutenção de redes de distribuição de energia elétrica, quando executada por empresa não-produtora ou distribuidora de energia elétrica, conforme classificação 4221-9/03 do CNAE 2.0. Enquadram-se também obras de iluminação pública e a construção de barragens e represas para geração de energia elétrica.</t>
  </si>
  <si>
    <t xml:space="preserve">Para o tipo de obra “Portuárias, Marítimas e Fluviais” enquadram-se: as obras marítimas e fluviais, tais como, construção de instalações portuárias; construção de portos e marinas; construção de eclusas e canais de navegação (vias navegáveis); enrocamentos; obras de dragagem; aterro hidráulico; barragens, represas e diques, exceto para energia elétrica; a construção de emissários submarinos; a instalação de cabos submarinos, conforme classificação 4291-0 do CNAE 2.0. Enquadram-se também a construção de piers e outras obras com influência direta de cursos d’água. </t>
  </si>
  <si>
    <t xml:space="preserve">Enquadram-se como “Fornecimento de Materiais e Equipamentos”, conforme tabela apresentada no item 1 desta CE, especificamente o fornecimento de materiais e equipamentos relevantes de natureza específica, como é o caso de: - materiais betuminosos para obras rodoviárias; - tubos de ferro fundido ou PVC para obras de abastecimento de água; - elevadores e escadas rolantes para obras aeroportuárias. Comprovada a inviabilidade técnico-econômica de parcelamento do objeto da licitação, os itens de fornecimento de materiais e equipamentos relevantes de natureza específica, que possam ser fornecidos por empresas com especialidades próprias e diversas e que representem percentual significativo do preço global da obra devem apresentar incidência de taxa de BDI reduzida em relação à taxa aplicável aos demais itens da obra.</t>
  </si>
  <si>
    <t xml:space="preserve">OBSERVAÇÕES</t>
  </si>
  <si>
    <t xml:space="preserve">Escolha o regime de contribuição</t>
  </si>
  <si>
    <t xml:space="preserve">Mín</t>
  </si>
  <si>
    <t xml:space="preserve">Máx</t>
  </si>
  <si>
    <t xml:space="preserve">Cálculo s/ os 2%</t>
  </si>
  <si>
    <t xml:space="preserve">Cálculo c/ os desonerado</t>
  </si>
  <si>
    <r>
      <rPr>
        <sz val="10"/>
        <rFont val="Arial"/>
        <family val="0"/>
        <charset val="1"/>
      </rPr>
      <t xml:space="preserve">Os percentuais de Impostos a serem adotados devem ser indicados pelo Tomador, conforme legislação vigente. </t>
    </r>
    <r>
      <rPr>
        <b val="true"/>
        <i val="true"/>
        <u val="single"/>
        <sz val="10"/>
        <rFont val="Arial"/>
        <family val="2"/>
        <charset val="1"/>
      </rPr>
      <t xml:space="preserve">Apresentar declaração informando o percentual de ISS incidente sobre esta obra, considerando a base de cálculo prevista na legislação municipal.</t>
    </r>
  </si>
  <si>
    <t xml:space="preserve">SEM DESONERAÇÃO</t>
  </si>
  <si>
    <t xml:space="preserve">Parâmetro</t>
  </si>
  <si>
    <t xml:space="preserve">%</t>
  </si>
  <si>
    <t xml:space="preserve">Verificação</t>
  </si>
  <si>
    <t xml:space="preserve">DESONERADO</t>
  </si>
  <si>
    <t xml:space="preserve">Falta preencher algum item do BDI:</t>
  </si>
  <si>
    <t xml:space="preserve">Administração Central</t>
  </si>
  <si>
    <t xml:space="preserve">Edifícios</t>
  </si>
  <si>
    <t xml:space="preserve">Rodovias</t>
  </si>
  <si>
    <t xml:space="preserve">Redes</t>
  </si>
  <si>
    <t xml:space="preserve">Mín:</t>
  </si>
  <si>
    <t xml:space="preserve">Máx:</t>
  </si>
  <si>
    <t xml:space="preserve">Seguros e Garantias</t>
  </si>
  <si>
    <t xml:space="preserve">Riscos</t>
  </si>
  <si>
    <t xml:space="preserve">As tabelas que apresentam os limites foram construídas sem considerar a desoneração sobre a folha de pagamento prevista na Lei n° 12.844/2013. Caso o CNAE da empresa indique que a mesma deve considerar a contribuição previdenciária sobre a receita bruta, será somada a alíquota de 4,5% no item impostos.</t>
  </si>
  <si>
    <t xml:space="preserve">Despesas Financeiras</t>
  </si>
  <si>
    <t xml:space="preserve">Elétrica</t>
  </si>
  <si>
    <t xml:space="preserve">Portos</t>
  </si>
  <si>
    <t xml:space="preserve">Equipamentos</t>
  </si>
  <si>
    <t xml:space="preserve">Lucro</t>
  </si>
  <si>
    <t xml:space="preserve">Impostos: PIS</t>
  </si>
  <si>
    <t xml:space="preserve">Impostos: COFINS</t>
  </si>
  <si>
    <t xml:space="preserve">Impostos: ISS (mun.)</t>
  </si>
  <si>
    <t xml:space="preserve">Regime de desoneração (4,5%)</t>
  </si>
  <si>
    <t xml:space="preserve">Declaramos que será adotado o regime </t>
  </si>
  <si>
    <t xml:space="preserve"> de tributação da folha de pagamento, para a elaboração do orçamento relativo às obras do presente contrato de repasse, por se tratar da opção mais adequada para a administração pública. </t>
  </si>
  <si>
    <t xml:space="preserve">Nome legível e assinatura do representante legal do Tomador  (Prefeitura Municipal)</t>
  </si>
  <si>
    <t xml:space="preserve">Nome legível e assinatura do responsável técnico pelo orçamento (Prefeitura Municipal)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</si>
</sst>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0.00%"/>
    <numFmt numFmtId="167" formatCode="0%"/>
    <numFmt numFmtId="168" formatCode="DD&quot; de &quot;MMMM&quot; de &quot;YYYY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10"/>
      <name val="Arial"/>
      <family val="2"/>
      <charset val="1"/>
    </font>
    <font>
      <sz val="10"/>
      <name val="Arial"/>
      <family val="2"/>
      <charset val="1"/>
    </font>
    <font>
      <sz val="14"/>
      <name val="Arial"/>
      <family val="2"/>
      <charset val="1"/>
    </font>
    <font>
      <b val="true"/>
      <sz val="14"/>
      <name val="Arial"/>
      <family val="2"/>
      <charset val="1"/>
    </font>
    <font>
      <u val="single"/>
      <sz val="10"/>
      <name val="Arial"/>
      <family val="2"/>
      <charset val="1"/>
    </font>
    <font>
      <b val="true"/>
      <i val="true"/>
      <u val="single"/>
      <sz val="10"/>
      <name val="Arial"/>
      <family val="2"/>
      <charset val="1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7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6" fillId="0" borderId="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font>
        <b val="1"/>
        <i val="0"/>
        <color rgb="FF000080"/>
      </font>
    </dxf>
    <dxf>
      <font>
        <b val="1"/>
        <i val="0"/>
        <color rgb="FFFF0000"/>
      </font>
    </dxf>
    <dxf>
      <font>
        <b val="1"/>
        <i val="0"/>
        <color rgb="FFFF0000"/>
      </font>
    </dxf>
    <dxf>
      <fill>
        <patternFill>
          <bgColor rgb="FFCCFFFF"/>
        </patternFill>
      </fill>
    </dxf>
    <dxf>
      <font>
        <b val="1"/>
        <i val="0"/>
        <color rgb="FFFF0000"/>
      </font>
    </dxf>
    <dxf>
      <fill>
        <patternFill>
          <bgColor rgb="FFCCFFFF"/>
        </patternFill>
      </fill>
    </dxf>
    <dxf>
      <font>
        <b val="1"/>
        <i val="0"/>
        <color rgb="FFFF0000"/>
      </font>
    </dxf>
    <dxf>
      <font>
        <b val="1"/>
        <i val="0"/>
        <color rgb="FFFFFFFF"/>
      </font>
      <fill>
        <patternFill>
          <bgColor rgb="FFFF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19080</xdr:colOff>
      <xdr:row>39</xdr:row>
      <xdr:rowOff>66600</xdr:rowOff>
    </xdr:from>
    <xdr:to>
      <xdr:col>13</xdr:col>
      <xdr:colOff>465840</xdr:colOff>
      <xdr:row>43</xdr:row>
      <xdr:rowOff>236880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6114240" y="7465320"/>
          <a:ext cx="3666240" cy="1184040"/>
        </a:xfrm>
        <a:prstGeom prst="rect">
          <a:avLst/>
        </a:prstGeom>
        <a:ln w="9360">
          <a:noFill/>
        </a:ln>
      </xdr:spPr>
    </xdr:pic>
    <xdr:clientData/>
  </xdr:twoCellAnchor>
  <xdr:twoCellAnchor editAs="twoCell">
    <xdr:from>
      <xdr:col>8</xdr:col>
      <xdr:colOff>123840</xdr:colOff>
      <xdr:row>38</xdr:row>
      <xdr:rowOff>38160</xdr:rowOff>
    </xdr:from>
    <xdr:to>
      <xdr:col>13</xdr:col>
      <xdr:colOff>255960</xdr:colOff>
      <xdr:row>39</xdr:row>
      <xdr:rowOff>141840</xdr:rowOff>
    </xdr:to>
    <xdr:pic>
      <xdr:nvPicPr>
        <xdr:cNvPr id="1" name="Picture 5" descr=""/>
        <xdr:cNvPicPr/>
      </xdr:nvPicPr>
      <xdr:blipFill>
        <a:blip r:embed="rId2"/>
        <a:stretch/>
      </xdr:blipFill>
      <xdr:spPr>
        <a:xfrm>
          <a:off x="6219000" y="7189200"/>
          <a:ext cx="3351600" cy="35136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I66"/>
  <sheetViews>
    <sheetView showFormulas="false" showGridLines="false" showRowColHeaders="true" showZeros="true" rightToLeft="false" tabSelected="true" showOutlineSymbols="true" defaultGridColor="true" view="pageBreakPreview" topLeftCell="A1" colorId="64" zoomScale="85" zoomScaleNormal="85" zoomScalePageLayoutView="85" workbookViewId="0">
      <selection pane="topLeft" activeCell="H2" activeCellId="0" sqref="H2"/>
    </sheetView>
  </sheetViews>
  <sheetFormatPr defaultRowHeight="12.75" zeroHeight="true" outlineLevelRow="0" outlineLevelCol="0"/>
  <cols>
    <col collapsed="false" customWidth="true" hidden="false" outlineLevel="0" max="1" min="1" style="1" width="2.57"/>
    <col collapsed="false" customWidth="true" hidden="false" outlineLevel="0" max="2" min="2" style="1" width="4.71"/>
    <col collapsed="false" customWidth="true" hidden="false" outlineLevel="0" max="3" min="3" style="1" width="8.4"/>
    <col collapsed="false" customWidth="true" hidden="false" outlineLevel="0" max="4" min="4" style="1" width="5.14"/>
    <col collapsed="false" customWidth="true" hidden="false" outlineLevel="0" max="5" min="5" style="1" width="10.99"/>
    <col collapsed="false" customWidth="true" hidden="false" outlineLevel="0" max="6" min="6" style="1" width="7.87"/>
    <col collapsed="false" customWidth="true" hidden="false" outlineLevel="0" max="7" min="7" style="1" width="23.28"/>
    <col collapsed="false" customWidth="true" hidden="false" outlineLevel="0" max="8" min="8" style="1" width="23.42"/>
    <col collapsed="false" customWidth="true" hidden="false" outlineLevel="0" max="13" min="9" style="1" width="9.13"/>
    <col collapsed="false" customWidth="true" hidden="false" outlineLevel="0" max="14" min="14" style="1" width="8.4"/>
    <col collapsed="false" customWidth="true" hidden="false" outlineLevel="0" max="15" min="15" style="1" width="1.58"/>
    <col collapsed="false" customWidth="true" hidden="true" outlineLevel="0" max="37" min="16" style="1" width="39.86"/>
    <col collapsed="false" customWidth="true" hidden="false" outlineLevel="0" max="251" min="38" style="1" width="39.86"/>
    <col collapsed="false" customWidth="true" hidden="false" outlineLevel="0" max="252" min="252" style="1" width="9.85"/>
    <col collapsed="false" customWidth="true" hidden="false" outlineLevel="0" max="255" min="253" style="1" width="39.86"/>
    <col collapsed="false" customWidth="true" hidden="false" outlineLevel="0" max="1025" min="256" style="1" width="3.42"/>
  </cols>
  <sheetData>
    <row r="1" customFormat="false" ht="13.5" hidden="false" customHeight="false" outlineLevel="0" collapsed="false"/>
    <row r="2" customFormat="false" ht="15.75" hidden="false" customHeight="true" outlineLevel="0" collapsed="false">
      <c r="B2" s="2" t="s">
        <v>0</v>
      </c>
      <c r="C2" s="2"/>
      <c r="D2" s="2"/>
      <c r="E2" s="2"/>
      <c r="F2" s="2"/>
      <c r="G2" s="2"/>
      <c r="H2" s="3" t="s">
        <v>1</v>
      </c>
      <c r="I2" s="3"/>
      <c r="J2" s="3"/>
      <c r="K2" s="3"/>
      <c r="L2" s="3"/>
      <c r="M2" s="3"/>
      <c r="N2" s="3"/>
      <c r="O2" s="4"/>
      <c r="P2" s="4"/>
      <c r="Q2" s="4"/>
      <c r="R2" s="4"/>
    </row>
    <row r="3" customFormat="false" ht="15.75" hidden="false" customHeight="true" outlineLevel="0" collapsed="false">
      <c r="B3" s="5" t="s">
        <v>2</v>
      </c>
      <c r="C3" s="5"/>
      <c r="D3" s="5"/>
      <c r="E3" s="5"/>
      <c r="F3" s="5"/>
      <c r="G3" s="5"/>
      <c r="H3" s="6" t="s">
        <v>3</v>
      </c>
      <c r="I3" s="6"/>
      <c r="J3" s="6"/>
      <c r="K3" s="6"/>
      <c r="L3" s="6"/>
      <c r="M3" s="6"/>
      <c r="N3" s="6"/>
      <c r="O3" s="7"/>
      <c r="P3" s="7"/>
      <c r="Q3" s="7"/>
      <c r="R3" s="7"/>
    </row>
    <row r="4" customFormat="false" ht="16.5" hidden="false" customHeight="true" outlineLevel="0" collapsed="false">
      <c r="B4" s="8" t="s">
        <v>4</v>
      </c>
      <c r="C4" s="8"/>
      <c r="D4" s="8"/>
      <c r="E4" s="8"/>
      <c r="F4" s="8"/>
      <c r="G4" s="8"/>
      <c r="H4" s="9" t="s">
        <v>5</v>
      </c>
      <c r="I4" s="9"/>
      <c r="J4" s="9"/>
      <c r="K4" s="9"/>
      <c r="L4" s="9"/>
      <c r="M4" s="9"/>
      <c r="N4" s="9"/>
      <c r="O4" s="7"/>
      <c r="P4" s="7"/>
      <c r="Q4" s="7"/>
      <c r="R4" s="7"/>
    </row>
    <row r="5" customFormat="false" ht="13.5" hidden="false" customHeight="false" outlineLevel="0" collapsed="false"/>
    <row r="6" customFormat="false" ht="12.75" hidden="false" customHeight="true" outlineLevel="0" collapsed="false">
      <c r="B6" s="10" t="s">
        <v>6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customFormat="false" ht="13.5" hidden="false" customHeight="false" outlineLevel="0" collapsed="false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customFormat="false" ht="12.75" hidden="false" customHeight="true" outlineLevel="0" collapsed="false">
      <c r="B8" s="11" t="s">
        <v>7</v>
      </c>
      <c r="C8" s="11"/>
      <c r="D8" s="11"/>
      <c r="E8" s="11"/>
      <c r="F8" s="12" t="s">
        <v>8</v>
      </c>
      <c r="G8" s="12"/>
      <c r="H8" s="12"/>
      <c r="I8" s="13" t="s">
        <v>9</v>
      </c>
      <c r="J8" s="13"/>
      <c r="K8" s="13"/>
      <c r="L8" s="13"/>
      <c r="M8" s="13"/>
      <c r="N8" s="13"/>
      <c r="Q8" s="1" t="s">
        <v>10</v>
      </c>
    </row>
    <row r="9" customFormat="false" ht="12.75" hidden="false" customHeight="false" outlineLevel="0" collapsed="false">
      <c r="B9" s="11"/>
      <c r="C9" s="11"/>
      <c r="D9" s="11"/>
      <c r="E9" s="11"/>
      <c r="F9" s="12"/>
      <c r="G9" s="12"/>
      <c r="H9" s="12"/>
      <c r="I9" s="14" t="str">
        <f aca="false">IF(F8=S14,S21,IF(F8=S15,S22,IF(F8=S16,S23,IF(F8=S17,S24,IF(F8=S18,S25,IF(F8=S19,S26,""))))))</f>
        <v>Para o tipo de obra “Construção de Edifícios” enquadram-se: a construção e reforma de: edifícios, unidades habitacionais, escolas, hospitais, hotéis, restaurantes, armazéns e depósitos, edifícios para uso agropecuário, estações para trens e metropolitanos, estádios esportivos e quadras cobertas, instalações para embarque e desembarque de passageiros (em aeroportos, rodoviárias, portos, etc.), penitenciárias e presídios, a construção de edifícios industriais (fábricas, oficinas, galpões industriais, etc.), conforme classificação 4120-4 do CNAE 2.0. Também enquadram-se pórticos, mirantes e outros edifícios de finalidade turística.</v>
      </c>
      <c r="J9" s="14"/>
      <c r="K9" s="14"/>
      <c r="L9" s="14"/>
      <c r="M9" s="14"/>
      <c r="N9" s="14"/>
      <c r="Q9" s="1" t="s">
        <v>11</v>
      </c>
    </row>
    <row r="10" customFormat="false" ht="12.75" hidden="false" customHeight="true" outlineLevel="0" collapsed="false">
      <c r="B10" s="11"/>
      <c r="C10" s="11"/>
      <c r="D10" s="11"/>
      <c r="E10" s="11"/>
      <c r="F10" s="12"/>
      <c r="G10" s="12"/>
      <c r="H10" s="12"/>
      <c r="I10" s="14"/>
      <c r="J10" s="14"/>
      <c r="K10" s="14"/>
      <c r="L10" s="14"/>
      <c r="M10" s="14"/>
      <c r="N10" s="14"/>
      <c r="Q10" s="15" t="s">
        <v>12</v>
      </c>
      <c r="S10" s="1" t="s">
        <v>13</v>
      </c>
    </row>
    <row r="11" customFormat="false" ht="12.75" hidden="false" customHeight="true" outlineLevel="0" collapsed="false">
      <c r="B11" s="16" t="s">
        <v>14</v>
      </c>
      <c r="C11" s="16"/>
      <c r="D11" s="16"/>
      <c r="E11" s="16"/>
      <c r="F11" s="17" t="s">
        <v>12</v>
      </c>
      <c r="G11" s="17"/>
      <c r="H11" s="17"/>
      <c r="I11" s="14"/>
      <c r="J11" s="14"/>
      <c r="K11" s="14"/>
      <c r="L11" s="14"/>
      <c r="M11" s="14"/>
      <c r="N11" s="14"/>
      <c r="Q11" s="15"/>
      <c r="S11" s="1" t="s">
        <v>8</v>
      </c>
    </row>
    <row r="12" customFormat="false" ht="12.75" hidden="false" customHeight="false" outlineLevel="0" collapsed="false">
      <c r="B12" s="16"/>
      <c r="C12" s="16"/>
      <c r="D12" s="16"/>
      <c r="E12" s="16"/>
      <c r="F12" s="17"/>
      <c r="G12" s="17"/>
      <c r="H12" s="17"/>
      <c r="I12" s="14"/>
      <c r="J12" s="14"/>
      <c r="K12" s="14"/>
      <c r="L12" s="14"/>
      <c r="M12" s="14"/>
      <c r="N12" s="14"/>
      <c r="Q12" s="15"/>
      <c r="S12" s="1" t="s">
        <v>8</v>
      </c>
    </row>
    <row r="13" customFormat="false" ht="12.75" hidden="false" customHeight="true" outlineLevel="0" collapsed="false">
      <c r="B13" s="16"/>
      <c r="C13" s="16"/>
      <c r="D13" s="16"/>
      <c r="E13" s="16"/>
      <c r="F13" s="17"/>
      <c r="G13" s="17"/>
      <c r="H13" s="17"/>
      <c r="I13" s="14"/>
      <c r="J13" s="14"/>
      <c r="K13" s="14"/>
      <c r="L13" s="14"/>
      <c r="M13" s="14"/>
      <c r="N13" s="14"/>
      <c r="Q13" s="15"/>
      <c r="S13" s="1" t="s">
        <v>13</v>
      </c>
    </row>
    <row r="14" customFormat="false" ht="13.5" hidden="false" customHeight="false" outlineLevel="0" collapsed="false">
      <c r="B14" s="16"/>
      <c r="C14" s="16"/>
      <c r="D14" s="16"/>
      <c r="E14" s="16"/>
      <c r="F14" s="17"/>
      <c r="G14" s="17"/>
      <c r="H14" s="17"/>
      <c r="I14" s="14"/>
      <c r="J14" s="14"/>
      <c r="K14" s="14"/>
      <c r="L14" s="14"/>
      <c r="M14" s="14"/>
      <c r="N14" s="14"/>
      <c r="Q14" s="15"/>
      <c r="S14" s="1" t="s">
        <v>8</v>
      </c>
    </row>
    <row r="15" customFormat="false" ht="12.75" hidden="false" customHeight="true" outlineLevel="0" collapsed="false">
      <c r="B15" s="18" t="str">
        <f aca="false">IF(F15="OK","BDI ABAIXO PODE SER ACEITO","")</f>
        <v>BDI ABAIXO PODE SER ACEITO</v>
      </c>
      <c r="C15" s="18"/>
      <c r="D15" s="18"/>
      <c r="E15" s="18"/>
      <c r="F15" s="19" t="str">
        <f aca="false">IF(AD30=0,"",IF(G31="FORA DO LIMITE","VERIFICAR ITENS",IF(G33="FORA DO LIMITE","VERIFICAR ITENS",IF(G35="FORA DO LIMITE","VERIFICAR ITENS",IF(G37="FORA DO LIMITE","VERIFICAR ITENS",IF(G39="FORA DO LIMITE","VERIFICAR ITENS",IF(Z29&lt;W29,"FORA DA FAIXA",IF(Z29&gt;X29,"FORA DA FAIXA","OK"))))))))</f>
        <v>OK</v>
      </c>
      <c r="G15" s="19"/>
      <c r="H15" s="19"/>
      <c r="I15" s="14"/>
      <c r="J15" s="14"/>
      <c r="K15" s="14"/>
      <c r="L15" s="14"/>
      <c r="M15" s="14"/>
      <c r="N15" s="14"/>
      <c r="Q15" s="15"/>
      <c r="S15" s="1" t="s">
        <v>15</v>
      </c>
    </row>
    <row r="16" customFormat="false" ht="13.5" hidden="false" customHeight="true" outlineLevel="0" collapsed="false">
      <c r="B16" s="18"/>
      <c r="C16" s="18"/>
      <c r="D16" s="18"/>
      <c r="E16" s="18"/>
      <c r="F16" s="19"/>
      <c r="G16" s="19"/>
      <c r="H16" s="19"/>
      <c r="I16" s="14"/>
      <c r="J16" s="14"/>
      <c r="K16" s="14"/>
      <c r="L16" s="14"/>
      <c r="M16" s="14"/>
      <c r="N16" s="14"/>
      <c r="Q16" s="15"/>
      <c r="S16" s="1" t="s">
        <v>16</v>
      </c>
    </row>
    <row r="17" customFormat="false" ht="12.75" hidden="false" customHeight="false" outlineLevel="0" collapsed="false">
      <c r="B17" s="18"/>
      <c r="C17" s="18"/>
      <c r="D17" s="18"/>
      <c r="E17" s="18"/>
      <c r="F17" s="19"/>
      <c r="G17" s="19"/>
      <c r="H17" s="19"/>
      <c r="I17" s="14"/>
      <c r="J17" s="14"/>
      <c r="K17" s="14"/>
      <c r="L17" s="14"/>
      <c r="M17" s="14"/>
      <c r="N17" s="14"/>
      <c r="Q17" s="15"/>
      <c r="S17" s="1" t="s">
        <v>17</v>
      </c>
    </row>
    <row r="18" customFormat="false" ht="12.75" hidden="false" customHeight="false" outlineLevel="0" collapsed="false">
      <c r="B18" s="18"/>
      <c r="C18" s="18"/>
      <c r="D18" s="18"/>
      <c r="E18" s="18"/>
      <c r="F18" s="19"/>
      <c r="G18" s="19"/>
      <c r="H18" s="19"/>
      <c r="I18" s="14"/>
      <c r="J18" s="14"/>
      <c r="K18" s="14"/>
      <c r="L18" s="14"/>
      <c r="M18" s="14"/>
      <c r="N18" s="14"/>
      <c r="Q18" s="15"/>
      <c r="S18" s="1" t="s">
        <v>18</v>
      </c>
    </row>
    <row r="19" customFormat="false" ht="12.75" hidden="false" customHeight="false" outlineLevel="0" collapsed="false">
      <c r="B19" s="18"/>
      <c r="C19" s="18"/>
      <c r="D19" s="18"/>
      <c r="E19" s="18"/>
      <c r="F19" s="19"/>
      <c r="G19" s="19"/>
      <c r="H19" s="19"/>
      <c r="I19" s="14"/>
      <c r="J19" s="14"/>
      <c r="K19" s="14"/>
      <c r="L19" s="14"/>
      <c r="M19" s="14"/>
      <c r="N19" s="14"/>
      <c r="Q19" s="15"/>
      <c r="S19" s="1" t="s">
        <v>19</v>
      </c>
      <c r="X19" s="1" t="s">
        <v>9</v>
      </c>
    </row>
    <row r="20" customFormat="false" ht="13.5" hidden="false" customHeight="false" outlineLevel="0" collapsed="false">
      <c r="B20" s="18"/>
      <c r="C20" s="18"/>
      <c r="D20" s="18"/>
      <c r="E20" s="18"/>
      <c r="F20" s="19"/>
      <c r="G20" s="19"/>
      <c r="H20" s="19"/>
      <c r="I20" s="14"/>
      <c r="J20" s="14"/>
      <c r="K20" s="14"/>
      <c r="L20" s="14"/>
      <c r="M20" s="14"/>
      <c r="N20" s="14"/>
      <c r="Q20" s="15"/>
    </row>
    <row r="21" customFormat="false" ht="12.75" hidden="false" customHeight="true" outlineLevel="0" collapsed="false">
      <c r="B21" s="20" t="n">
        <f aca="false">IF(Z30=0,IF(F8="Escolha o tipo de obra","Escolha o tipo de obra",IF(F11=Q10,Z29,IF(F11=Q9,AB29,"Escolha o regime de contribuição"))),"PREENCHER TODOS OS COMPONENTES DO BDI")</f>
        <v>0.25</v>
      </c>
      <c r="C21" s="20"/>
      <c r="D21" s="20"/>
      <c r="E21" s="20"/>
      <c r="F21" s="19"/>
      <c r="G21" s="19"/>
      <c r="H21" s="19"/>
      <c r="I21" s="14"/>
      <c r="J21" s="14"/>
      <c r="K21" s="14"/>
      <c r="L21" s="14"/>
      <c r="M21" s="14"/>
      <c r="N21" s="14"/>
      <c r="Q21" s="15"/>
      <c r="S21" s="1" t="s">
        <v>20</v>
      </c>
    </row>
    <row r="22" customFormat="false" ht="12.75" hidden="false" customHeight="true" outlineLevel="0" collapsed="false">
      <c r="B22" s="20"/>
      <c r="C22" s="20"/>
      <c r="D22" s="20"/>
      <c r="E22" s="20"/>
      <c r="F22" s="19"/>
      <c r="G22" s="19"/>
      <c r="H22" s="19"/>
      <c r="I22" s="14"/>
      <c r="J22" s="14"/>
      <c r="K22" s="14"/>
      <c r="L22" s="14"/>
      <c r="M22" s="14"/>
      <c r="N22" s="14"/>
      <c r="Q22" s="15"/>
      <c r="S22" s="1" t="s">
        <v>21</v>
      </c>
    </row>
    <row r="23" customFormat="false" ht="12.75" hidden="false" customHeight="true" outlineLevel="0" collapsed="false">
      <c r="B23" s="20"/>
      <c r="C23" s="20"/>
      <c r="D23" s="20"/>
      <c r="E23" s="20"/>
      <c r="F23" s="19"/>
      <c r="G23" s="19"/>
      <c r="H23" s="19"/>
      <c r="I23" s="14"/>
      <c r="J23" s="14"/>
      <c r="K23" s="14"/>
      <c r="L23" s="14"/>
      <c r="M23" s="14"/>
      <c r="N23" s="14"/>
      <c r="Q23" s="15"/>
      <c r="S23" s="1" t="s">
        <v>22</v>
      </c>
    </row>
    <row r="24" customFormat="false" ht="13.5" hidden="false" customHeight="true" outlineLevel="0" collapsed="false">
      <c r="B24" s="20"/>
      <c r="C24" s="20"/>
      <c r="D24" s="20"/>
      <c r="E24" s="20"/>
      <c r="F24" s="19"/>
      <c r="G24" s="19"/>
      <c r="H24" s="19"/>
      <c r="I24" s="14"/>
      <c r="J24" s="14"/>
      <c r="K24" s="14"/>
      <c r="L24" s="14"/>
      <c r="M24" s="14"/>
      <c r="N24" s="14"/>
      <c r="Q24" s="15"/>
      <c r="S24" s="1" t="s">
        <v>23</v>
      </c>
    </row>
    <row r="25" customFormat="false" ht="12.75" hidden="false" customHeight="true" outlineLevel="0" collapsed="false">
      <c r="B25" s="20"/>
      <c r="C25" s="20"/>
      <c r="D25" s="20"/>
      <c r="E25" s="20"/>
      <c r="F25" s="19"/>
      <c r="G25" s="19"/>
      <c r="H25" s="19"/>
      <c r="I25" s="14"/>
      <c r="J25" s="14"/>
      <c r="K25" s="14"/>
      <c r="L25" s="14"/>
      <c r="M25" s="14"/>
      <c r="N25" s="14"/>
      <c r="Q25" s="15"/>
      <c r="S25" s="1" t="s">
        <v>24</v>
      </c>
    </row>
    <row r="26" customFormat="false" ht="12.75" hidden="false" customHeight="true" outlineLevel="0" collapsed="false">
      <c r="B26" s="20"/>
      <c r="C26" s="20"/>
      <c r="D26" s="20"/>
      <c r="E26" s="20"/>
      <c r="F26" s="19"/>
      <c r="G26" s="19"/>
      <c r="H26" s="19"/>
      <c r="I26" s="14"/>
      <c r="J26" s="14"/>
      <c r="K26" s="14"/>
      <c r="L26" s="14"/>
      <c r="M26" s="14"/>
      <c r="N26" s="14"/>
      <c r="Q26" s="15"/>
      <c r="S26" s="1" t="s">
        <v>25</v>
      </c>
    </row>
    <row r="27" customFormat="false" ht="13.5" hidden="false" customHeight="true" outlineLevel="0" collapsed="false">
      <c r="B27" s="20"/>
      <c r="C27" s="20"/>
      <c r="D27" s="20"/>
      <c r="E27" s="20"/>
      <c r="F27" s="19"/>
      <c r="G27" s="19"/>
      <c r="H27" s="19"/>
      <c r="I27" s="14"/>
      <c r="J27" s="14"/>
      <c r="K27" s="14"/>
      <c r="L27" s="14"/>
      <c r="M27" s="14"/>
      <c r="N27" s="14"/>
      <c r="Q27" s="15"/>
    </row>
    <row r="28" customFormat="false" ht="13.5" hidden="false" customHeight="true" outlineLevel="0" collapsed="false">
      <c r="B28" s="20"/>
      <c r="C28" s="20"/>
      <c r="D28" s="20"/>
      <c r="E28" s="20"/>
      <c r="F28" s="19"/>
      <c r="G28" s="19"/>
      <c r="H28" s="19"/>
      <c r="I28" s="21" t="s">
        <v>26</v>
      </c>
      <c r="J28" s="21"/>
      <c r="K28" s="21"/>
      <c r="L28" s="21"/>
      <c r="M28" s="21"/>
      <c r="N28" s="21"/>
      <c r="Q28" s="15"/>
      <c r="S28" s="1" t="s">
        <v>27</v>
      </c>
      <c r="W28" s="22" t="s">
        <v>28</v>
      </c>
      <c r="X28" s="22" t="s">
        <v>29</v>
      </c>
      <c r="Z28" s="22" t="s">
        <v>30</v>
      </c>
      <c r="AB28" s="22" t="s">
        <v>31</v>
      </c>
    </row>
    <row r="29" customFormat="false" ht="13.5" hidden="false" customHeight="true" outlineLevel="0" collapsed="false">
      <c r="B29" s="20"/>
      <c r="C29" s="20"/>
      <c r="D29" s="20"/>
      <c r="E29" s="20"/>
      <c r="F29" s="19"/>
      <c r="G29" s="19"/>
      <c r="H29" s="19"/>
      <c r="I29" s="23" t="s">
        <v>32</v>
      </c>
      <c r="J29" s="23"/>
      <c r="K29" s="23"/>
      <c r="L29" s="23"/>
      <c r="M29" s="23"/>
      <c r="N29" s="23"/>
      <c r="Q29" s="15"/>
      <c r="S29" s="1" t="s">
        <v>33</v>
      </c>
      <c r="W29" s="24" t="n">
        <f aca="false">IF($F$8=$S$14,T31,IF($F$8=$S$15,X31,IF($F$8=$S$16,AB31,IF($F$8=$S$17,T37,IF($F$8=$S$18,X37,IF($F$8=$S$19,AB37))))))</f>
        <v>0.2034</v>
      </c>
      <c r="X29" s="24" t="n">
        <f aca="false">IF($F$8=$S$14,U31,IF($F$8=$S$15,Y31,IF($F$8=$S$16,AC31,IF($F$8=$S$17,U37,IF($F$8=$S$18,Y37,IF($F$8=$S$19,AC37))))))</f>
        <v>0.25</v>
      </c>
      <c r="Y29" s="24" t="n">
        <f aca="false">IF(F11=Q9,AB29,IF(F11=Q10,Z29,""))</f>
        <v>0.25</v>
      </c>
      <c r="Z29" s="24" t="n">
        <f aca="false">TRUNC(ROUND(((1+F31+F33+F35)*(1+F37)*(1+F39))/(1-(F41+F42+F43))-1,4),4)</f>
        <v>0.25</v>
      </c>
      <c r="AB29" s="24" t="n">
        <f aca="false">TRUNC(ROUND(((1+F31+F33+F35)*(1+F37)*(1+F39))/(1-(F41+F42+F43+F44))-1,4),4)</f>
        <v>0.25</v>
      </c>
    </row>
    <row r="30" customFormat="false" ht="20.1" hidden="false" customHeight="true" outlineLevel="0" collapsed="false">
      <c r="B30" s="25" t="s">
        <v>34</v>
      </c>
      <c r="C30" s="25"/>
      <c r="D30" s="25"/>
      <c r="E30" s="25"/>
      <c r="F30" s="25" t="s">
        <v>35</v>
      </c>
      <c r="G30" s="26" t="s">
        <v>36</v>
      </c>
      <c r="H30" s="26"/>
      <c r="I30" s="23"/>
      <c r="J30" s="23"/>
      <c r="K30" s="23"/>
      <c r="L30" s="23"/>
      <c r="M30" s="23"/>
      <c r="N30" s="23"/>
      <c r="Q30" s="15"/>
      <c r="S30" s="1" t="s">
        <v>37</v>
      </c>
      <c r="W30" s="1" t="s">
        <v>38</v>
      </c>
      <c r="Z30" s="1" t="n">
        <f aca="false">IF(F11=Q9,OR(F31="",F33="",F35="",F37="",F39="",F41="",F42="",F43="",F44=""),OR(F31="",F33="",F35="",F37="",F39="",F41="",F42="",F43=""))</f>
        <v>0</v>
      </c>
      <c r="AA30" s="1" t="n">
        <f aca="false">IF(F11=Q10,AND(F31="",F33="",F35="",F37="",F39="",F41="",F42="",F43=""))</f>
        <v>0</v>
      </c>
      <c r="AC30" s="1" t="n">
        <f aca="false">IF(F11=Q10,AND(F31="",F33="",F35="",F37="",F39="",F41="",F42="",F43=""),IF(F11=Q9,AND(F31="",F33="",F35="",F37="",F39="",F41="",F42="",F43="",F44=""),"NULO"))</f>
        <v>0</v>
      </c>
      <c r="AD30" s="1" t="n">
        <f aca="false">OR(B21=Z29,B21=AB29)</f>
        <v>1</v>
      </c>
    </row>
    <row r="31" customFormat="false" ht="19.5" hidden="false" customHeight="true" outlineLevel="0" collapsed="false">
      <c r="B31" s="13" t="s">
        <v>39</v>
      </c>
      <c r="C31" s="13"/>
      <c r="D31" s="13"/>
      <c r="E31" s="13"/>
      <c r="F31" s="27" t="n">
        <v>0.0545</v>
      </c>
      <c r="G31" s="28" t="str">
        <f aca="false">IF(F8="Escolha o tipo de obra","",IF(F31="","",IF(F31&lt;C32,"FORA DO LIMITE",IF(F31&gt;E32,"FORA DO LIMITE","OK"))))</f>
        <v>OK</v>
      </c>
      <c r="H31" s="28"/>
      <c r="I31" s="23"/>
      <c r="J31" s="23"/>
      <c r="K31" s="23"/>
      <c r="L31" s="23"/>
      <c r="M31" s="23"/>
      <c r="N31" s="23"/>
      <c r="S31" s="1" t="s">
        <v>40</v>
      </c>
      <c r="T31" s="24" t="n">
        <v>0.2034</v>
      </c>
      <c r="U31" s="24" t="n">
        <v>0.25</v>
      </c>
      <c r="W31" s="1" t="s">
        <v>41</v>
      </c>
      <c r="X31" s="24" t="n">
        <v>0.196</v>
      </c>
      <c r="Y31" s="24" t="n">
        <v>0.2423</v>
      </c>
      <c r="AA31" s="1" t="s">
        <v>42</v>
      </c>
      <c r="AB31" s="24" t="n">
        <v>0.2076</v>
      </c>
      <c r="AC31" s="24" t="n">
        <v>0.2644</v>
      </c>
    </row>
    <row r="32" customFormat="false" ht="19.5" hidden="false" customHeight="true" outlineLevel="0" collapsed="false">
      <c r="B32" s="29" t="s">
        <v>43</v>
      </c>
      <c r="C32" s="30" t="n">
        <f aca="false">IF($F$8=$S$14,S32,IF($F$8=$S$15,W32,IF($F$8=$S$16,AA32,IF($F$8=$S$17,S38,IF($F$8=$S$18,W38,IF($F$8=$S$19,AA38,""))))))</f>
        <v>0.03</v>
      </c>
      <c r="D32" s="31" t="s">
        <v>44</v>
      </c>
      <c r="E32" s="32" t="n">
        <f aca="false">IF($F$8=$S$14,T32,IF($F$8=$S$15,X32,IF($F$8=$S$16,AB32,IF($F$8=$S$17,T38,IF($F$8=$S$18,X38,IF($F$8=$S$19,AB38,""))))))</f>
        <v>0.055</v>
      </c>
      <c r="F32" s="27"/>
      <c r="G32" s="28"/>
      <c r="H32" s="28"/>
      <c r="I32" s="23"/>
      <c r="J32" s="23"/>
      <c r="K32" s="23"/>
      <c r="L32" s="23"/>
      <c r="M32" s="23"/>
      <c r="N32" s="23"/>
      <c r="Q32" s="1" t="str">
        <f aca="false">IF(H4="","",H4)</f>
        <v>TRÊS PASSOS-RS</v>
      </c>
      <c r="S32" s="24" t="n">
        <v>0.03</v>
      </c>
      <c r="T32" s="24" t="n">
        <v>0.055</v>
      </c>
      <c r="W32" s="24" t="n">
        <v>0.038</v>
      </c>
      <c r="X32" s="24" t="n">
        <v>0.0467</v>
      </c>
      <c r="AA32" s="24" t="n">
        <v>0.0343</v>
      </c>
      <c r="AB32" s="24" t="n">
        <v>0.0671</v>
      </c>
      <c r="AH32" s="24" t="n">
        <v>0.2034</v>
      </c>
      <c r="AI32" s="24" t="n">
        <v>0.25</v>
      </c>
    </row>
    <row r="33" customFormat="false" ht="19.5" hidden="false" customHeight="true" outlineLevel="0" collapsed="false">
      <c r="B33" s="13" t="s">
        <v>45</v>
      </c>
      <c r="C33" s="13"/>
      <c r="D33" s="13"/>
      <c r="E33" s="13"/>
      <c r="F33" s="27" t="n">
        <v>0.0085</v>
      </c>
      <c r="G33" s="28" t="str">
        <f aca="false">IF(F8="Escolha o tipo de obra","",IF(F33="","",IF(F33&lt;C34,"FORA DO LIMITE",IF(F33&gt;E34,"FORA DO LIMITE","OK"))))</f>
        <v>OK</v>
      </c>
      <c r="H33" s="28"/>
      <c r="I33" s="23"/>
      <c r="J33" s="23"/>
      <c r="K33" s="23"/>
      <c r="L33" s="23"/>
      <c r="M33" s="23"/>
      <c r="N33" s="23"/>
      <c r="Q33" s="33" t="n">
        <f aca="true">TODAY()</f>
        <v>44652</v>
      </c>
      <c r="S33" s="24" t="n">
        <v>0.008</v>
      </c>
      <c r="T33" s="24" t="n">
        <v>0.01</v>
      </c>
      <c r="W33" s="24" t="n">
        <v>0.0032</v>
      </c>
      <c r="X33" s="24" t="n">
        <v>0.0074</v>
      </c>
      <c r="AA33" s="24" t="n">
        <v>0.0028</v>
      </c>
      <c r="AB33" s="24" t="n">
        <v>0.0075</v>
      </c>
      <c r="AH33" s="24" t="n">
        <v>0.196</v>
      </c>
      <c r="AI33" s="24" t="n">
        <v>0.2423</v>
      </c>
    </row>
    <row r="34" customFormat="false" ht="19.5" hidden="false" customHeight="true" outlineLevel="0" collapsed="false">
      <c r="B34" s="29" t="s">
        <v>43</v>
      </c>
      <c r="C34" s="30" t="n">
        <f aca="false">IF($F$8=$S$14,S33,IF($F$8=$S$15,W33,IF($F$8=$S$16,AA33,IF($F$8=$S$17,S39,IF($F$8=$S$18,W39,IF($F$8=$S$19,AA39,""))))))</f>
        <v>0.008</v>
      </c>
      <c r="D34" s="31" t="s">
        <v>44</v>
      </c>
      <c r="E34" s="32" t="n">
        <f aca="false">IF($F$8=$S$14,T33,IF($F$8=$S$15,X33,IF($F$8=$S$16,AB33,IF($F$8=$S$17,T39,IF($F$8=$S$18,X39,IF($F$8=$S$19,AB39,""))))))</f>
        <v>0.01</v>
      </c>
      <c r="F34" s="27"/>
      <c r="G34" s="28"/>
      <c r="H34" s="28"/>
      <c r="I34" s="23"/>
      <c r="J34" s="23"/>
      <c r="K34" s="23"/>
      <c r="L34" s="23"/>
      <c r="M34" s="23"/>
      <c r="N34" s="23"/>
      <c r="S34" s="24" t="n">
        <v>0.0097</v>
      </c>
      <c r="T34" s="24" t="n">
        <v>0.0127</v>
      </c>
      <c r="W34" s="24" t="n">
        <v>0.005</v>
      </c>
      <c r="X34" s="24" t="n">
        <v>0.0097</v>
      </c>
      <c r="AA34" s="24" t="n">
        <v>0.01</v>
      </c>
      <c r="AB34" s="24" t="n">
        <v>0.0174</v>
      </c>
      <c r="AH34" s="24" t="n">
        <v>0.2076</v>
      </c>
      <c r="AI34" s="24" t="n">
        <v>0.2644</v>
      </c>
    </row>
    <row r="35" customFormat="false" ht="19.5" hidden="false" customHeight="true" outlineLevel="0" collapsed="false">
      <c r="B35" s="13" t="s">
        <v>46</v>
      </c>
      <c r="C35" s="13"/>
      <c r="D35" s="13"/>
      <c r="E35" s="13"/>
      <c r="F35" s="27" t="n">
        <v>0.0097</v>
      </c>
      <c r="G35" s="28" t="str">
        <f aca="false">IF(F8="Escolha o tipo de obra","",IF(F35="","",IF(F35&lt;C36,"FORA DO LIMITE",IF(F35&gt;E36,"FORA DO LIMITE","OK"))))</f>
        <v>OK</v>
      </c>
      <c r="H35" s="28"/>
      <c r="I35" s="34" t="s">
        <v>47</v>
      </c>
      <c r="J35" s="34"/>
      <c r="K35" s="34"/>
      <c r="L35" s="34"/>
      <c r="M35" s="34"/>
      <c r="N35" s="34"/>
      <c r="S35" s="24" t="n">
        <v>0.0059</v>
      </c>
      <c r="T35" s="24" t="n">
        <v>0.0139</v>
      </c>
      <c r="W35" s="24" t="n">
        <v>0.0102</v>
      </c>
      <c r="X35" s="24" t="n">
        <v>0.0121</v>
      </c>
      <c r="AA35" s="24" t="n">
        <v>0.0094</v>
      </c>
      <c r="AB35" s="24" t="n">
        <v>0.0117</v>
      </c>
      <c r="AH35" s="24" t="n">
        <v>0.24</v>
      </c>
      <c r="AI35" s="24" t="n">
        <v>0.2786</v>
      </c>
    </row>
    <row r="36" customFormat="false" ht="19.5" hidden="false" customHeight="true" outlineLevel="0" collapsed="false">
      <c r="B36" s="29" t="s">
        <v>43</v>
      </c>
      <c r="C36" s="30" t="n">
        <f aca="false">IF($F$8=$S$14,S34,IF($F$8=$S$15,W34,IF($F$8=$S$16,AA34,IF($F$8=$S$17,S40,IF($F$8=$S$18,W40,IF($F$8=$S$19,AA40,""))))))</f>
        <v>0.0097</v>
      </c>
      <c r="D36" s="31" t="s">
        <v>44</v>
      </c>
      <c r="E36" s="32" t="n">
        <f aca="false">IF($F$8=$S$14,T34,IF($F$8=$S$15,X34,IF($F$8=$S$16,AB34,IF($F$8=$S$17,T40,IF($F$8=$S$18,X40,IF($F$8=$S$19,AB40,""))))))</f>
        <v>0.0127</v>
      </c>
      <c r="F36" s="27"/>
      <c r="G36" s="28"/>
      <c r="H36" s="28"/>
      <c r="I36" s="34"/>
      <c r="J36" s="34"/>
      <c r="K36" s="34"/>
      <c r="L36" s="34"/>
      <c r="M36" s="34"/>
      <c r="N36" s="34"/>
      <c r="S36" s="24" t="n">
        <v>0.0616</v>
      </c>
      <c r="T36" s="24" t="n">
        <v>0.0896</v>
      </c>
      <c r="W36" s="24" t="n">
        <v>0.0664</v>
      </c>
      <c r="X36" s="24" t="n">
        <v>0.0869</v>
      </c>
      <c r="AA36" s="24" t="n">
        <v>0.0674</v>
      </c>
      <c r="AB36" s="24" t="n">
        <v>0.094</v>
      </c>
      <c r="AH36" s="24" t="n">
        <v>0.228</v>
      </c>
      <c r="AI36" s="24" t="n">
        <v>0.3095</v>
      </c>
    </row>
    <row r="37" customFormat="false" ht="19.5" hidden="false" customHeight="true" outlineLevel="0" collapsed="false">
      <c r="B37" s="13" t="s">
        <v>48</v>
      </c>
      <c r="C37" s="13"/>
      <c r="D37" s="13"/>
      <c r="E37" s="13"/>
      <c r="F37" s="27" t="n">
        <v>0.0122</v>
      </c>
      <c r="G37" s="28" t="str">
        <f aca="false">IF(F8="Escolha o tipo de obra","",IF(F37="","",IF(F37&lt;C38,"FORA DO LIMITE",IF(F37&gt;E38,"FORA DO LIMITE","OK"))))</f>
        <v>OK</v>
      </c>
      <c r="H37" s="28"/>
      <c r="I37" s="34"/>
      <c r="J37" s="34"/>
      <c r="K37" s="34"/>
      <c r="L37" s="34"/>
      <c r="M37" s="34"/>
      <c r="N37" s="34"/>
      <c r="S37" s="1" t="s">
        <v>49</v>
      </c>
      <c r="T37" s="24" t="n">
        <v>0.24</v>
      </c>
      <c r="U37" s="24" t="n">
        <v>0.2786</v>
      </c>
      <c r="W37" s="1" t="s">
        <v>50</v>
      </c>
      <c r="X37" s="24" t="n">
        <v>0.228</v>
      </c>
      <c r="Y37" s="24" t="n">
        <v>0.3095</v>
      </c>
      <c r="AA37" s="1" t="s">
        <v>51</v>
      </c>
      <c r="AB37" s="24" t="n">
        <v>0.111</v>
      </c>
      <c r="AC37" s="24" t="n">
        <v>0.168</v>
      </c>
      <c r="AH37" s="24" t="n">
        <v>0.111</v>
      </c>
      <c r="AI37" s="24" t="n">
        <v>0.168</v>
      </c>
    </row>
    <row r="38" customFormat="false" ht="19.5" hidden="false" customHeight="true" outlineLevel="0" collapsed="false">
      <c r="B38" s="29" t="s">
        <v>43</v>
      </c>
      <c r="C38" s="30" t="n">
        <f aca="false">IF($F$8=$S$14,S35,IF($F$8=$S$15,W35,IF($F$8=$S$16,AA35,IF($F$8=$S$17,S41,IF($F$8=$S$18,W41,IF($F$8=$S$19,AA41,""))))))</f>
        <v>0.0059</v>
      </c>
      <c r="D38" s="31" t="s">
        <v>44</v>
      </c>
      <c r="E38" s="32" t="n">
        <f aca="false">IF($F$8=$S$14,T35,IF($F$8=$S$15,X35,IF($F$8=$S$16,AB35,IF($F$8=$S$17,T41,IF($F$8=$S$18,X41,IF($F$8=$S$19,AB41,""))))))</f>
        <v>0.0139</v>
      </c>
      <c r="F38" s="27"/>
      <c r="G38" s="28"/>
      <c r="H38" s="28"/>
      <c r="I38" s="34"/>
      <c r="J38" s="34"/>
      <c r="K38" s="34"/>
      <c r="L38" s="34"/>
      <c r="M38" s="34"/>
      <c r="N38" s="34"/>
      <c r="S38" s="24" t="n">
        <v>0.0529</v>
      </c>
      <c r="T38" s="24" t="n">
        <v>0.0793</v>
      </c>
      <c r="W38" s="24" t="n">
        <v>0.04</v>
      </c>
      <c r="X38" s="24" t="n">
        <v>0.0785</v>
      </c>
      <c r="AA38" s="24" t="n">
        <v>0.015</v>
      </c>
      <c r="AB38" s="24" t="n">
        <v>0.0449</v>
      </c>
      <c r="AH38" s="24"/>
      <c r="AI38" s="24"/>
    </row>
    <row r="39" customFormat="false" ht="19.5" hidden="false" customHeight="true" outlineLevel="0" collapsed="false">
      <c r="B39" s="13" t="s">
        <v>52</v>
      </c>
      <c r="C39" s="13"/>
      <c r="D39" s="13"/>
      <c r="E39" s="13"/>
      <c r="F39" s="27" t="n">
        <v>0.0862</v>
      </c>
      <c r="G39" s="28" t="str">
        <f aca="false">IF(F8="Escolha o tipo de obra","",IF(F39="","",IF(F39&lt;C40,"FORA DO LIMITE",IF(F39&gt;E40,"FORA DO LIMITE","OK"))))</f>
        <v>OK</v>
      </c>
      <c r="H39" s="28"/>
      <c r="I39" s="23"/>
      <c r="J39" s="23"/>
      <c r="K39" s="23"/>
      <c r="L39" s="23"/>
      <c r="M39" s="23"/>
      <c r="N39" s="23"/>
      <c r="S39" s="24" t="n">
        <v>0.0025</v>
      </c>
      <c r="T39" s="24" t="n">
        <v>0.0056</v>
      </c>
      <c r="W39" s="24" t="n">
        <v>0.0081</v>
      </c>
      <c r="X39" s="24" t="n">
        <v>0.0199</v>
      </c>
      <c r="AA39" s="24" t="n">
        <v>0.003</v>
      </c>
      <c r="AB39" s="24" t="n">
        <v>0.0082</v>
      </c>
      <c r="AH39" s="24"/>
      <c r="AI39" s="24"/>
    </row>
    <row r="40" customFormat="false" ht="19.5" hidden="false" customHeight="true" outlineLevel="0" collapsed="false">
      <c r="B40" s="29" t="s">
        <v>43</v>
      </c>
      <c r="C40" s="30" t="n">
        <f aca="false">IF($F$8=$S$14,S36,IF($F$8=$S$15,W36,IF($F$8=$S$16,AA36,IF($F$8=$S$17,S42,IF($F$8=$S$18,W42,IF($F$8=$S$19,AA42,""))))))</f>
        <v>0.0616</v>
      </c>
      <c r="D40" s="31" t="s">
        <v>44</v>
      </c>
      <c r="E40" s="32" t="n">
        <f aca="false">IF($F$8=$S$14,T36,IF($F$8=$S$15,X36,IF($F$8=$S$16,AB36,IF($F$8=$S$17,T42,IF($F$8=$S$18,X42,IF($F$8=$S$19,AB42,""))))))</f>
        <v>0.0896</v>
      </c>
      <c r="F40" s="27"/>
      <c r="G40" s="28"/>
      <c r="H40" s="28"/>
      <c r="I40" s="23"/>
      <c r="J40" s="23"/>
      <c r="K40" s="23"/>
      <c r="L40" s="23"/>
      <c r="M40" s="23"/>
      <c r="N40" s="23"/>
      <c r="S40" s="24" t="n">
        <v>0.01</v>
      </c>
      <c r="T40" s="24" t="n">
        <v>0.0197</v>
      </c>
      <c r="W40" s="24" t="n">
        <v>0.0146</v>
      </c>
      <c r="X40" s="24" t="n">
        <v>0.0316</v>
      </c>
      <c r="AA40" s="24" t="n">
        <v>0.0056</v>
      </c>
      <c r="AB40" s="24" t="n">
        <v>0.0089</v>
      </c>
      <c r="AH40" s="24"/>
      <c r="AI40" s="24"/>
    </row>
    <row r="41" customFormat="false" ht="20.1" hidden="false" customHeight="true" outlineLevel="0" collapsed="false">
      <c r="B41" s="10" t="s">
        <v>53</v>
      </c>
      <c r="C41" s="10"/>
      <c r="D41" s="10"/>
      <c r="E41" s="10"/>
      <c r="F41" s="35" t="n">
        <v>0.0065</v>
      </c>
      <c r="G41" s="36" t="str">
        <f aca="false">IF(F8="Escolha o tipo de obra","",IF(F41="","",IF(F41&lt;&gt;0.0065,"Em geral deve ser 0,65%","OK")))</f>
        <v>OK</v>
      </c>
      <c r="H41" s="36"/>
      <c r="I41" s="23"/>
      <c r="J41" s="23"/>
      <c r="K41" s="23"/>
      <c r="L41" s="23"/>
      <c r="M41" s="23"/>
      <c r="N41" s="23"/>
      <c r="S41" s="24" t="n">
        <v>0.0101</v>
      </c>
      <c r="T41" s="24" t="n">
        <v>0.0111</v>
      </c>
      <c r="W41" s="24" t="n">
        <v>0.0094</v>
      </c>
      <c r="X41" s="24" t="n">
        <v>0.0133</v>
      </c>
      <c r="AA41" s="24" t="n">
        <v>0.0085</v>
      </c>
      <c r="AB41" s="24" t="n">
        <v>0.0111</v>
      </c>
      <c r="AH41" s="24"/>
      <c r="AI41" s="24"/>
    </row>
    <row r="42" customFormat="false" ht="20.1" hidden="false" customHeight="true" outlineLevel="0" collapsed="false">
      <c r="B42" s="10" t="s">
        <v>54</v>
      </c>
      <c r="C42" s="10"/>
      <c r="D42" s="10"/>
      <c r="E42" s="10"/>
      <c r="F42" s="35" t="n">
        <v>0.03</v>
      </c>
      <c r="G42" s="28" t="str">
        <f aca="false">IF(F8="Escolha o tipo de obra","",IF(F42="","",IF(F42&lt;&gt;0.03,"Em geral deve ser 3,00%","OK")))</f>
        <v>OK</v>
      </c>
      <c r="H42" s="28"/>
      <c r="I42" s="23"/>
      <c r="J42" s="23"/>
      <c r="K42" s="23"/>
      <c r="L42" s="23"/>
      <c r="M42" s="23"/>
      <c r="N42" s="23"/>
      <c r="S42" s="24" t="n">
        <v>0.08</v>
      </c>
      <c r="T42" s="24" t="n">
        <v>0.0951</v>
      </c>
      <c r="W42" s="24" t="n">
        <v>0.0714</v>
      </c>
      <c r="X42" s="24" t="n">
        <v>0.1043</v>
      </c>
      <c r="AA42" s="24" t="n">
        <v>0.035</v>
      </c>
      <c r="AB42" s="24" t="n">
        <v>0.0622</v>
      </c>
      <c r="AH42" s="24"/>
      <c r="AI42" s="24"/>
    </row>
    <row r="43" customFormat="false" ht="20.1" hidden="false" customHeight="true" outlineLevel="0" collapsed="false">
      <c r="B43" s="10" t="s">
        <v>55</v>
      </c>
      <c r="C43" s="10"/>
      <c r="D43" s="10"/>
      <c r="E43" s="10"/>
      <c r="F43" s="37" t="n">
        <v>0.02</v>
      </c>
      <c r="G43" s="28" t="str">
        <f aca="false">IF(F8="Escolha o tipo de obra","",IF(F43="","",IF(F43&gt;0.05,"FORA DO LIMITE","OK")))</f>
        <v>OK</v>
      </c>
      <c r="H43" s="28"/>
      <c r="I43" s="23"/>
      <c r="J43" s="23"/>
      <c r="K43" s="23"/>
      <c r="L43" s="23"/>
      <c r="M43" s="23"/>
      <c r="N43" s="23"/>
    </row>
    <row r="44" customFormat="false" ht="20.1" hidden="false" customHeight="true" outlineLevel="0" collapsed="false">
      <c r="B44" s="10" t="s">
        <v>56</v>
      </c>
      <c r="C44" s="10"/>
      <c r="D44" s="10"/>
      <c r="E44" s="10"/>
      <c r="F44" s="38" t="n">
        <f aca="false">IF(F11=Q10,0,IF(F11=Q9,0.045,""))</f>
        <v>0</v>
      </c>
      <c r="G44" s="28" t="str">
        <f aca="false">IF(F11="Escolha o regime de contribuição","",IF(F11=Q9,"OK",IF(F11=Q10,"OK")))</f>
        <v>OK</v>
      </c>
      <c r="H44" s="28"/>
      <c r="I44" s="23"/>
      <c r="J44" s="23"/>
      <c r="K44" s="23"/>
      <c r="L44" s="23"/>
      <c r="M44" s="23"/>
      <c r="N44" s="23"/>
    </row>
    <row r="45" customFormat="false" ht="12.75" hidden="false" customHeight="false" outlineLevel="0" collapsed="false">
      <c r="B45" s="39"/>
      <c r="C45" s="39"/>
      <c r="D45" s="39"/>
      <c r="E45" s="39"/>
      <c r="F45" s="40"/>
      <c r="G45" s="41"/>
      <c r="H45" s="41"/>
      <c r="I45" s="41"/>
      <c r="J45" s="41"/>
      <c r="K45" s="41"/>
      <c r="L45" s="41"/>
      <c r="M45" s="41"/>
      <c r="N45" s="41"/>
    </row>
    <row r="46" customFormat="false" ht="12.75" hidden="false" customHeight="false" outlineLevel="0" collapsed="false">
      <c r="B46" s="39"/>
      <c r="C46" s="39"/>
      <c r="D46" s="39"/>
      <c r="E46" s="39"/>
      <c r="F46" s="40"/>
      <c r="G46" s="41"/>
      <c r="H46" s="41"/>
      <c r="I46" s="41"/>
      <c r="J46" s="41"/>
      <c r="K46" s="41"/>
      <c r="L46" s="41"/>
      <c r="M46" s="41"/>
      <c r="N46" s="41"/>
    </row>
    <row r="47" customFormat="false" ht="12.75" hidden="false" customHeight="false" outlineLevel="0" collapsed="false">
      <c r="B47" s="39"/>
      <c r="C47" s="39"/>
      <c r="D47" s="39"/>
      <c r="E47" s="39"/>
      <c r="F47" s="40"/>
      <c r="G47" s="41"/>
      <c r="H47" s="41"/>
      <c r="I47" s="41"/>
      <c r="J47" s="41"/>
      <c r="K47" s="41"/>
      <c r="L47" s="41"/>
      <c r="M47" s="41"/>
      <c r="N47" s="41"/>
    </row>
    <row r="48" customFormat="false" ht="12.75" hidden="false" customHeight="false" outlineLevel="0" collapsed="false">
      <c r="B48" s="39"/>
      <c r="C48" s="39"/>
      <c r="D48" s="39"/>
      <c r="E48" s="39"/>
      <c r="F48" s="40"/>
      <c r="G48" s="41"/>
      <c r="H48" s="41"/>
      <c r="I48" s="41"/>
      <c r="J48" s="41"/>
      <c r="K48" s="41"/>
      <c r="L48" s="41"/>
      <c r="M48" s="41"/>
      <c r="N48" s="41"/>
    </row>
    <row r="49" customFormat="false" ht="12.75" hidden="false" customHeight="false" outlineLevel="0" collapsed="false">
      <c r="B49" s="42" t="str">
        <f aca="false">P50&amp;F11&amp;P51</f>
        <v>Declaramos que será adotado o regime sem desoneração de tributação da folha de pagamento, para a elaboração do orçamento relativo às obras do presente contrato de repasse, por se tratar da opção mais adequada para a administração pública.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</row>
    <row r="50" customFormat="false" ht="12.75" hidden="false" customHeight="false" outlineLevel="0" collapsed="false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P50" s="1" t="s">
        <v>57</v>
      </c>
    </row>
    <row r="51" customFormat="false" ht="12.75" hidden="false" customHeight="false" outlineLevel="0" collapsed="false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P51" s="1" t="s">
        <v>58</v>
      </c>
    </row>
    <row r="52" customFormat="false" ht="12.75" hidden="false" customHeight="false" outlineLevel="0" collapsed="false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</row>
    <row r="53" customFormat="false" ht="12.75" hidden="false" customHeight="false" outlineLevel="0" collapsed="false"/>
    <row r="54" customFormat="false" ht="12.75" hidden="false" customHeight="false" outlineLevel="0" collapsed="false"/>
    <row r="55" customFormat="false" ht="12.75" hidden="false" customHeight="false" outlineLevel="0" collapsed="false"/>
    <row r="56" customFormat="false" ht="12.75" hidden="false" customHeight="false" outlineLevel="0" collapsed="false"/>
    <row r="57" customFormat="false" ht="12.75" hidden="false" customHeight="false" outlineLevel="0" collapsed="false">
      <c r="H57" s="43"/>
      <c r="I57" s="44"/>
      <c r="J57" s="44"/>
      <c r="K57" s="44"/>
      <c r="L57" s="44"/>
      <c r="M57" s="44"/>
      <c r="N57" s="43"/>
    </row>
    <row r="58" customFormat="false" ht="12.75" hidden="false" customHeight="true" outlineLevel="0" collapsed="false">
      <c r="B58" s="45" t="s">
        <v>59</v>
      </c>
      <c r="C58" s="45"/>
      <c r="D58" s="45"/>
      <c r="E58" s="45"/>
      <c r="F58" s="45"/>
      <c r="G58" s="45"/>
      <c r="H58" s="43"/>
      <c r="I58" s="45" t="s">
        <v>60</v>
      </c>
      <c r="J58" s="45"/>
      <c r="K58" s="45"/>
      <c r="L58" s="45"/>
      <c r="M58" s="45"/>
      <c r="N58" s="46"/>
    </row>
    <row r="59" customFormat="false" ht="12.75" hidden="false" customHeight="false" outlineLevel="0" collapsed="false">
      <c r="B59" s="45"/>
      <c r="C59" s="45"/>
      <c r="D59" s="45"/>
      <c r="E59" s="45"/>
      <c r="F59" s="45"/>
      <c r="G59" s="45"/>
      <c r="H59" s="43"/>
      <c r="I59" s="45"/>
      <c r="J59" s="45"/>
      <c r="K59" s="45"/>
      <c r="L59" s="45"/>
      <c r="M59" s="45"/>
      <c r="N59" s="46"/>
    </row>
    <row r="60" customFormat="false" ht="12.75" hidden="false" customHeight="false" outlineLevel="0" collapsed="false">
      <c r="B60" s="47"/>
      <c r="C60" s="47"/>
      <c r="D60" s="47"/>
      <c r="E60" s="47"/>
      <c r="F60" s="47"/>
      <c r="G60" s="47"/>
      <c r="I60" s="47"/>
      <c r="J60" s="47"/>
      <c r="K60" s="47"/>
      <c r="L60" s="47"/>
      <c r="M60" s="47"/>
      <c r="N60" s="47"/>
    </row>
    <row r="61" customFormat="false" ht="1.5" hidden="true" customHeight="true" outlineLevel="0" collapsed="false">
      <c r="B61" s="47"/>
      <c r="C61" s="47"/>
      <c r="D61" s="47"/>
      <c r="E61" s="47"/>
      <c r="F61" s="47"/>
      <c r="G61" s="47"/>
      <c r="I61" s="47"/>
      <c r="J61" s="47"/>
      <c r="K61" s="47"/>
      <c r="L61" s="47"/>
      <c r="M61" s="47"/>
      <c r="N61" s="47"/>
    </row>
    <row r="62" customFormat="false" ht="12.75" hidden="true" customHeight="false" outlineLevel="0" collapsed="false">
      <c r="B62" s="47"/>
      <c r="C62" s="47"/>
      <c r="D62" s="47"/>
      <c r="E62" s="47"/>
      <c r="F62" s="47"/>
      <c r="G62" s="47"/>
      <c r="I62" s="47"/>
      <c r="J62" s="47"/>
      <c r="K62" s="47"/>
      <c r="L62" s="47"/>
      <c r="M62" s="47"/>
      <c r="N62" s="47"/>
    </row>
    <row r="63" customFormat="false" ht="12.75" hidden="true" customHeight="false" outlineLevel="0" collapsed="false">
      <c r="B63" s="47"/>
      <c r="C63" s="47"/>
      <c r="D63" s="47"/>
      <c r="E63" s="47"/>
      <c r="F63" s="47"/>
      <c r="G63" s="47"/>
      <c r="I63" s="47"/>
      <c r="J63" s="47"/>
      <c r="K63" s="47"/>
      <c r="L63" s="47"/>
      <c r="M63" s="47"/>
      <c r="N63" s="47"/>
    </row>
    <row r="64" customFormat="false" ht="12.75" hidden="true" customHeight="false" outlineLevel="0" collapsed="false">
      <c r="B64" s="47"/>
      <c r="C64" s="47"/>
      <c r="D64" s="47"/>
      <c r="E64" s="47"/>
      <c r="F64" s="47"/>
      <c r="G64" s="47"/>
      <c r="I64" s="47"/>
      <c r="J64" s="47"/>
      <c r="K64" s="47"/>
      <c r="L64" s="47"/>
      <c r="M64" s="47"/>
      <c r="N64" s="47"/>
    </row>
    <row r="65" customFormat="false" ht="12.75" hidden="true" customHeight="false" outlineLevel="0" collapsed="false">
      <c r="B65" s="47"/>
      <c r="C65" s="47"/>
      <c r="D65" s="47"/>
      <c r="E65" s="47"/>
      <c r="F65" s="47"/>
      <c r="G65" s="47"/>
      <c r="I65" s="47"/>
      <c r="J65" s="47"/>
      <c r="K65" s="47"/>
      <c r="L65" s="47"/>
      <c r="M65" s="47"/>
      <c r="N65" s="47"/>
    </row>
    <row r="66" customFormat="false" ht="12.75" hidden="true" customHeight="false" outlineLevel="0" collapsed="false">
      <c r="B66" s="47"/>
      <c r="C66" s="47"/>
      <c r="D66" s="47"/>
      <c r="E66" s="47"/>
      <c r="F66" s="47"/>
      <c r="G66" s="47"/>
      <c r="I66" s="47"/>
      <c r="J66" s="47"/>
      <c r="K66" s="47"/>
      <c r="L66" s="47"/>
      <c r="M66" s="47"/>
      <c r="N66" s="47"/>
    </row>
  </sheetData>
  <sheetProtection sheet="true" objects="true" scenarios="true" selectLockedCells="true"/>
  <mergeCells count="48">
    <mergeCell ref="B2:G2"/>
    <mergeCell ref="H2:N2"/>
    <mergeCell ref="B3:G3"/>
    <mergeCell ref="H3:N3"/>
    <mergeCell ref="B4:G4"/>
    <mergeCell ref="H4:N4"/>
    <mergeCell ref="B6:N7"/>
    <mergeCell ref="B8:E10"/>
    <mergeCell ref="F8:H10"/>
    <mergeCell ref="I8:N8"/>
    <mergeCell ref="I9:N27"/>
    <mergeCell ref="B11:E14"/>
    <mergeCell ref="F11:H14"/>
    <mergeCell ref="B15:E20"/>
    <mergeCell ref="F15:H29"/>
    <mergeCell ref="B21:E29"/>
    <mergeCell ref="I28:N28"/>
    <mergeCell ref="I29:N34"/>
    <mergeCell ref="B30:E30"/>
    <mergeCell ref="G30:H30"/>
    <mergeCell ref="B31:E31"/>
    <mergeCell ref="F31:F32"/>
    <mergeCell ref="G31:H32"/>
    <mergeCell ref="B33:E33"/>
    <mergeCell ref="F33:F34"/>
    <mergeCell ref="G33:H34"/>
    <mergeCell ref="B35:E35"/>
    <mergeCell ref="F35:F36"/>
    <mergeCell ref="G35:H36"/>
    <mergeCell ref="I35:N38"/>
    <mergeCell ref="B37:E37"/>
    <mergeCell ref="F37:F38"/>
    <mergeCell ref="G37:H38"/>
    <mergeCell ref="B39:E39"/>
    <mergeCell ref="F39:F40"/>
    <mergeCell ref="G39:H40"/>
    <mergeCell ref="I39:N44"/>
    <mergeCell ref="B41:E41"/>
    <mergeCell ref="G41:H41"/>
    <mergeCell ref="B42:E42"/>
    <mergeCell ref="G42:H42"/>
    <mergeCell ref="B43:E43"/>
    <mergeCell ref="G43:H43"/>
    <mergeCell ref="B44:E44"/>
    <mergeCell ref="G44:H44"/>
    <mergeCell ref="B49:N52"/>
    <mergeCell ref="B58:G59"/>
    <mergeCell ref="I58:M59"/>
  </mergeCells>
  <conditionalFormatting sqref="F15">
    <cfRule type="cellIs" priority="2" operator="equal" aboveAverage="0" equalAverage="0" bottom="0" percent="0" rank="0" text="" dxfId="0">
      <formula>"OK"</formula>
    </cfRule>
    <cfRule type="cellIs" priority="3" operator="equal" aboveAverage="0" equalAverage="0" bottom="0" percent="0" rank="0" text="" dxfId="1">
      <formula>"FORA DA FAIXA"</formula>
    </cfRule>
    <cfRule type="cellIs" priority="4" operator="equal" aboveAverage="0" equalAverage="0" bottom="0" percent="0" rank="0" text="" dxfId="2">
      <formula>"VERIFICAR ITENS"</formula>
    </cfRule>
  </conditionalFormatting>
  <conditionalFormatting sqref="G31:G43">
    <cfRule type="cellIs" priority="5" operator="equal" aboveAverage="0" equalAverage="0" bottom="0" percent="0" rank="0" text="" dxfId="3">
      <formula>"OK"</formula>
    </cfRule>
    <cfRule type="cellIs" priority="6" operator="equal" aboveAverage="0" equalAverage="0" bottom="0" percent="0" rank="0" text="" dxfId="4">
      <formula>"FORA DO LIMITE"</formula>
    </cfRule>
  </conditionalFormatting>
  <conditionalFormatting sqref="G44:H48">
    <cfRule type="cellIs" priority="7" operator="equal" aboveAverage="0" equalAverage="0" bottom="0" percent="0" rank="0" text="" dxfId="5">
      <formula>"OK"</formula>
    </cfRule>
    <cfRule type="cellIs" priority="8" operator="equal" aboveAverage="0" equalAverage="0" bottom="0" percent="0" rank="0" text="" dxfId="6">
      <formula>"FORA DO LIMITE"</formula>
    </cfRule>
    <cfRule type="cellIs" priority="9" operator="equal" aboveAverage="0" equalAverage="0" bottom="0" percent="0" rank="0" text="" dxfId="7">
      <formula>"Deixar em branco o campo ao lado"</formula>
    </cfRule>
  </conditionalFormatting>
  <dataValidations count="3">
    <dataValidation allowBlank="true" operator="between" showDropDown="false" showErrorMessage="true" showInputMessage="true" sqref="F8:H9" type="list">
      <formula1>$S$13:$S$19</formula1>
      <formula2>0</formula2>
    </dataValidation>
    <dataValidation allowBlank="true" error="Alíquota de recolhimento da contribuição previdenciária deve ser de 2%." errorTitle="Atenção" operator="equal" showDropDown="false" showErrorMessage="true" showInputMessage="true" sqref="F44:F48" type="none">
      <formula1>0</formula1>
      <formula2>0</formula2>
    </dataValidation>
    <dataValidation allowBlank="true" operator="between" showDropDown="false" showErrorMessage="true" showInputMessage="true" sqref="F11:H14" type="list">
      <formula1>$Q$8:$Q$10</formula1>
      <formula2>0</formula2>
    </dataValidation>
  </dataValidations>
  <printOptions headings="false" gridLines="false" gridLinesSet="true" horizontalCentered="true" verticalCentered="false"/>
  <pageMargins left="0.590277777777778" right="0.196527777777778" top="0.551388888888889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&amp;L&amp;D&amp;R&amp;F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LibreOffice/6.2.5.2$Windows_X86_64 LibreOffice_project/1ec314fa52f458adc18c4f025c545a4e8b22c159</Application>
  <Company>Caixa Econômica Federal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1998-10-30T18:34:56Z</dcterms:created>
  <dc:creator>GEPAD</dc:creator>
  <dc:description/>
  <dc:language>pt-BR</dc:language>
  <cp:lastModifiedBy/>
  <cp:lastPrinted>2021-04-23T17:07:52Z</cp:lastPrinted>
  <dcterms:modified xsi:type="dcterms:W3CDTF">2022-04-01T16:03:47Z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Caixa Econômica Federal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