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rçamento" sheetId="1" state="visible" r:id="rId2"/>
    <sheet name="Cronograma" sheetId="2" state="visible" r:id="rId3"/>
    <sheet name="Plan1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<sst xmlns="http://schemas.openxmlformats.org/spreadsheetml/2006/main" count="466" uniqueCount="324">
  <si>
    <t xml:space="preserve">ORÇAMENTO  SALAMULTIUSO</t>
  </si>
  <si>
    <t xml:space="preserve">PROPRIETÁRIO: MUNICÍPIO DE TRÊS PASSOS</t>
  </si>
  <si>
    <t xml:space="preserve">ENDEREÇO: RUA RUI BARBOSA, 337- TRÊS PASSOS-RS</t>
  </si>
  <si>
    <t xml:space="preserve">ÁREA TOTAL:86,44m²</t>
  </si>
  <si>
    <t xml:space="preserve">CUSTO TOTAL: R$  225.874,65</t>
  </si>
  <si>
    <t xml:space="preserve">SINAPI   07/2021</t>
  </si>
  <si>
    <t xml:space="preserve">SINAPI COM DESONERAÇÃO </t>
  </si>
  <si>
    <t xml:space="preserve">BDI 30%</t>
  </si>
  <si>
    <t xml:space="preserve">BDI</t>
  </si>
  <si>
    <t xml:space="preserve">Código SINAPI 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</si>
  <si>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</si>
  <si>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</si>
  <si>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</si>
  <si>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</si>
  <si>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Custo Unitário (R$)</t>
  </si>
  <si>
    <t xml:space="preserve">Material (B)</t>
  </si>
  <si>
    <t xml:space="preserve">Mão de Obra (C)</t>
  </si>
  <si>
    <t xml:space="preserve">         TOTAL (R$)           D = A x (B+C)</t>
  </si>
  <si>
    <t xml:space="preserve">CONSTRUÇÃO</t>
  </si>
  <si>
    <t xml:space="preserve">1.0 LOCAÇÃO E  TRABALHOS EM TERRA</t>
  </si>
  <si>
    <t xml:space="preserve">1.1</t>
  </si>
  <si>
    <t xml:space="preserve">LOCACAO CONVENCIONAL DE OBRA, UTILIZANDO GABARITO DE TÁBUAS CORRIDAS PONTALETADAS A CADA 2,00M - 2 UTILIZAÇÕES</t>
  </si>
  <si>
    <t xml:space="preserve">m</t>
  </si>
  <si>
    <t xml:space="preserve">1.2</t>
  </si>
  <si>
    <t xml:space="preserve">ESCAVAÇÃO MECÂNICA  PARA  SAPATA, SEM PREVISÃO DE FÔRMA</t>
  </si>
  <si>
    <t xml:space="preserve">m³</t>
  </si>
  <si>
    <t xml:space="preserve">1.3</t>
  </si>
  <si>
    <t xml:space="preserve">EXECUÇÃO E COMPACTAÇÃO DE ATERRO COM SOLO PRED. ARGILOSO</t>
  </si>
  <si>
    <t xml:space="preserve">TOTAL</t>
  </si>
  <si>
    <t xml:space="preserve">2.0 INFRAESTRUTURA</t>
  </si>
  <si>
    <t xml:space="preserve">2.1  SAPATAS</t>
  </si>
  <si>
    <t xml:space="preserve">2.1.1</t>
  </si>
  <si>
    <t xml:space="preserve">LASTRO COM MATERIAL GRANULAR, APLICAÇÃO EM BLOCOS DE COROAMENTO, ESPESSURA DE *5 CM*.</t>
  </si>
  <si>
    <t xml:space="preserve">2.1.2</t>
  </si>
  <si>
    <t xml:space="preserve">CONCRETO FCK = 25MPA, TRAÇO 1:2,7:3 (CIMENTO/ AREIA MÉDIA/ BRITA 1) - PREPARO MECÂNICO COM BETONEIRA 400 L (SAPATAS )</t>
  </si>
  <si>
    <t xml:space="preserve">2.1.3</t>
  </si>
  <si>
    <t xml:space="preserve">FABRICAÇÃO, MONTAGEM E DESMONTAGEM DE FÔRMA PARA SAPATA, EM CHAPA COMPENSADA, E=17MM, 2 UTILIZAÇÕES.</t>
  </si>
  <si>
    <t xml:space="preserve">m²</t>
  </si>
  <si>
    <t xml:space="preserve">2.1.4</t>
  </si>
  <si>
    <t xml:space="preserve">LANÇAMENTO COM USO DE BALDES, ADENSAMENTO E ACABAMENTO DE CONCRETO EM ESTRUTURAS</t>
  </si>
  <si>
    <t xml:space="preserve">2.1.5</t>
  </si>
  <si>
    <t xml:space="preserve">ARMAÇÃO DE BLOCO,  SAPATA UTILIZANDO AÇO CA-50 DE 10 MM – MONTAGEM</t>
  </si>
  <si>
    <t xml:space="preserve">Kg</t>
  </si>
  <si>
    <t xml:space="preserve">]</t>
  </si>
  <si>
    <t xml:space="preserve">2.2 PILARES  TIPO ESTACA ( ENTRE SAPATA E VIGA BALDRAME)</t>
  </si>
  <si>
    <t xml:space="preserve">2.2.1</t>
  </si>
  <si>
    <t xml:space="preserve">CONCRETAGEM DE PILARES FCK = 25MPA COM USO DE BOMBA EM EDIFICAÇÃO.</t>
  </si>
  <si>
    <t xml:space="preserve">2.2.3</t>
  </si>
  <si>
    <t xml:space="preserve">FABRICAÇÃO DE FORMA PARA PILARES EM CHAPA DE MADEIRA CONPENSADA RESINADA.</t>
  </si>
  <si>
    <t xml:space="preserve">2.2.4</t>
  </si>
  <si>
    <t xml:space="preserve">ARMAÇÃO DE PILAR E VIGA DE UMA ESTRUTURA CONVENCIONAL DE CONCRETO ARMADO EM UMA EDIFICAÇÃO TÉRREA OU SOBRADO UTILIZANDO AÇO CA-50 DE 12.5 MM -MONTAGEM</t>
  </si>
  <si>
    <t xml:space="preserve">2.2.5</t>
  </si>
  <si>
    <t xml:space="preserve">ARMAÇÃO DE PILAR DE UMA ESTRUTURA CONVENCIONAL DE CONCRETO ARMADO UTILIZANDO AÇO CA-60 DE 5,0 MM – MONTAGEM</t>
  </si>
  <si>
    <t xml:space="preserve">2.3 VIGA BALDRAME</t>
  </si>
  <si>
    <t xml:space="preserve">2.3.1</t>
  </si>
  <si>
    <t xml:space="preserve">CONCRETO FCK = 25MPA, TRAÇO 1:2,7:3 (CIMENTO/ AREIA MÉDIA/ BRITA 1) - PREPARO MECÂNICO COM BETONEIRA 400 L ( VIGAS BALDRAME)</t>
  </si>
  <si>
    <t xml:space="preserve">2.3.2</t>
  </si>
  <si>
    <t xml:space="preserve">2.3.3</t>
  </si>
  <si>
    <t xml:space="preserve">FABRICAÇÃO DE FORMA PARA VIGA EM CHAPA DE MADEIRA CONPENSADA RESINADA.</t>
  </si>
  <si>
    <t xml:space="preserve">2.3.4</t>
  </si>
  <si>
    <t xml:space="preserve">ARMAÇÃO DE  VIGA BALDRAME  UTILIZANDO AÇO CA-50 DE 10.0 MM – MONTAGEM</t>
  </si>
  <si>
    <t xml:space="preserve">2.3.5</t>
  </si>
  <si>
    <t xml:space="preserve">ARMAÇÃO DE VIGA DE UMA ESTRUTURA CONVENCIONAL DE CONCRETO ARMADO UTILIZANDO AÇO CA-60 DE 5,0 MM – MONTAGEM</t>
  </si>
  <si>
    <t xml:space="preserve">3.0 IMPERMEABILIZAÇÃO</t>
  </si>
  <si>
    <t xml:space="preserve">3.1</t>
  </si>
  <si>
    <t xml:space="preserve">IMPERMEABILIZAÇÃO DE SUPERFÍCIE COM EMULSÃO ASFÁLTICA, 2 DEMÃOS</t>
  </si>
  <si>
    <t xml:space="preserve">4.0 SUPERESTRUTURA</t>
  </si>
  <si>
    <t xml:space="preserve">4.1 PILARES ( ESTRUTURA)</t>
  </si>
  <si>
    <t xml:space="preserve">4.1.1</t>
  </si>
  <si>
    <t xml:space="preserve">4.1.3</t>
  </si>
  <si>
    <t xml:space="preserve">4.1.4</t>
  </si>
  <si>
    <t xml:space="preserve">4.1.5</t>
  </si>
  <si>
    <t xml:space="preserve">4.2 VIGA AMARRAÇÃO</t>
  </si>
  <si>
    <t xml:space="preserve">4.2.1</t>
  </si>
  <si>
    <t xml:space="preserve">CONCRETAGEM DE VIGA E LAJE, FCK = 20MPA, PARA LAJES PRÉ MOLDADAS, COM USO DE BOMBA EM EDIFICAÇÃO  COM ÁREA MÉDIA DE LAJE MAIOR QU 20 M² </t>
  </si>
  <si>
    <t xml:space="preserve">4.2.3</t>
  </si>
  <si>
    <t xml:space="preserve">4.2.4</t>
  </si>
  <si>
    <t xml:space="preserve">ARMAÇÃO DE  VIGA UTILIZANDO AÇO CA-50 DE 6.3 MM – MONTAGEM</t>
  </si>
  <si>
    <t xml:space="preserve">4.2.5</t>
  </si>
  <si>
    <t xml:space="preserve">ARMAÇÃO DE   VIGA UTILIZANDO AÇO CA-50 DE 10.0 MM – MONTAGEM</t>
  </si>
  <si>
    <t xml:space="preserve">4.2.6</t>
  </si>
  <si>
    <t xml:space="preserve">ARMAÇÃO  VIGA  UTILIZANDO AÇO CA-50 DE 12.5 MM – MONTAGEM</t>
  </si>
  <si>
    <t xml:space="preserve">4.2.7</t>
  </si>
  <si>
    <t xml:space="preserve">ARMAÇÃO DE VIGA ESTRUTURA CONVENCIONAL DE CONCRETO ARMADO UTILIZANDO AÇO CA-60 DE 5,0 MM – MONTAGEM</t>
  </si>
  <si>
    <t xml:space="preserve">4.3 LAJE</t>
  </si>
  <si>
    <t xml:space="preserve">4.3.1</t>
  </si>
  <si>
    <t xml:space="preserve">LAJE PRE-MOLDADA UNIDIRECIONAL, BIAPOIADA, PARA FORRO, ENCHIMENTO EM CERÂMICAVIGOTE CONVENCIONAL, ALTURA TOTAL DA LAJE ( EXCHIMENTO MAIS CAPA)</t>
  </si>
  <si>
    <t xml:space="preserve">4.4 VERGA E CONTRA VERGA</t>
  </si>
  <si>
    <t xml:space="preserve">4.4.1</t>
  </si>
  <si>
    <t xml:space="preserve">VERGA MOLDADA IN LOCO EM CONCRETO PARA JANELAS COM MAIS DE 1,5 M DE VÃO</t>
  </si>
  <si>
    <t xml:space="preserve">4.4.2</t>
  </si>
  <si>
    <t xml:space="preserve">CONTRAVERGA MOLDADA IN LOCO EM CONCRETO PARA VÃOS DE MAIS DE 1,5 M DE COMPRIMENTO</t>
  </si>
  <si>
    <t xml:space="preserve">4.4.3</t>
  </si>
  <si>
    <t xml:space="preserve">VERGA MOLDADA IN LOCO EM CONCRETO PARA PORTAS COM MAIS DE 1,5 M DE VÃO</t>
  </si>
  <si>
    <t xml:space="preserve">5.0 PAREDES</t>
  </si>
  <si>
    <t xml:space="preserve">5.1</t>
  </si>
  <si>
    <t xml:space="preserve">ALVENARIA DE VEDAÇÃO DE BLOCO  CERÂMICOS FURADOS NA HORIZONTAL DE 11,5X19X19CM (ESPESSURA 11,5CM) DE PAREDES COM ÁREA LÍQUIDA MAIOR OU IGUAL A 6M² COM VÃOS E ARGAMASSA DE ASSENTAMENTO COM PREPARO EM BETONEIRA</t>
  </si>
  <si>
    <t xml:space="preserve">'</t>
  </si>
  <si>
    <t xml:space="preserve">6.0 ESQUADRIAS</t>
  </si>
  <si>
    <t xml:space="preserve">94562</t>
  </si>
  <si>
    <t xml:space="preserve">6.1</t>
  </si>
  <si>
    <t xml:space="preserve">JANELA DE AÇO DE CORRER COM 4 FOLHAS DE VIDRO COM BATENTE, FERRAGEM E PINTURA ANTICORROSIVA EXCLUSIVE VIDRO, ALIZAR E CONTRAMARCO</t>
  </si>
  <si>
    <t xml:space="preserve">99861</t>
  </si>
  <si>
    <t xml:space="preserve">6.2</t>
  </si>
  <si>
    <t xml:space="preserve">GRADIL DE FERRO FIXADO EM VÃO DE JANELAS, FORMADO POR BARRAS CHATAS DE 2,5 X 4,8 MM</t>
  </si>
  <si>
    <t xml:space="preserve">M²</t>
  </si>
  <si>
    <t xml:space="preserve">94588</t>
  </si>
  <si>
    <t xml:space="preserve">6.3</t>
  </si>
  <si>
    <t xml:space="preserve">CONTRA MARCO DE AÇO FIXAÇÃO COM PARAFUSO FORNECIMENTO E INSTALAÇÃO PARA JANELA</t>
  </si>
  <si>
    <t xml:space="preserve">100701</t>
  </si>
  <si>
    <t xml:space="preserve">6.4</t>
  </si>
  <si>
    <t xml:space="preserve">PORTA DE FERRO DE ABRIR TIPO GRADE COM CHAPA, COM GUARNIÇÃO</t>
  </si>
  <si>
    <t xml:space="preserve">38152 ins.</t>
  </si>
  <si>
    <t xml:space="preserve">6.5</t>
  </si>
  <si>
    <t xml:space="preserve">FECHADURA ROSETA PARA PORTA EXTERNA</t>
  </si>
  <si>
    <t xml:space="preserve">unid</t>
  </si>
  <si>
    <t xml:space="preserve">6.6</t>
  </si>
  <si>
    <t xml:space="preserve">CONTRA MARCO DE AÇO FIXAÇÃO COM FORNECIMENTO E INSTALAÇÃO( PARA PORTA)</t>
  </si>
  <si>
    <t xml:space="preserve">6.7</t>
  </si>
  <si>
    <t xml:space="preserve">PEITORIL LINEAR EM GRANITO L=1,5 CM COMPRIMENTO DE ATÉ 2M ASSENTADO COM ARGAMASSA 1;6 COM ADITIVO </t>
  </si>
  <si>
    <t xml:space="preserve">7.0 VIDROS</t>
  </si>
  <si>
    <t xml:space="preserve">102162</t>
  </si>
  <si>
    <t xml:space="preserve">7.1</t>
  </si>
  <si>
    <t xml:space="preserve">VIDRO LISO COMUM TRANSPARENTE ESPESSURA 4 MM</t>
  </si>
  <si>
    <t xml:space="preserve">8.0 COBERTURA</t>
  </si>
  <si>
    <t xml:space="preserve">92260</t>
  </si>
  <si>
    <t xml:space="preserve">8.1</t>
  </si>
  <si>
    <t xml:space="preserve">INSTALAÇÃO DE TESOURA ( INTEIRA OU MEIA) INCLUSO IÇAMENTO</t>
  </si>
  <si>
    <t xml:space="preserve">uni</t>
  </si>
  <si>
    <t xml:space="preserve">94227</t>
  </si>
  <si>
    <t xml:space="preserve">8.2</t>
  </si>
  <si>
    <t xml:space="preserve">CALHA EM CHAPA DE AÇO GALVANIZADA NUMERO 24, DESENVOLVIDA DE 33 CM, INCLUSO TRANSPORTE</t>
  </si>
  <si>
    <t xml:space="preserve">94231</t>
  </si>
  <si>
    <t xml:space="preserve">8.3</t>
  </si>
  <si>
    <t xml:space="preserve">RUFO EM CHAPA DE AÇO GALVANIZADA Nº 24 CORTE 25 INCLUSO TRANSPORTE</t>
  </si>
  <si>
    <t xml:space="preserve">94213</t>
  </si>
  <si>
    <t xml:space="preserve">8.4</t>
  </si>
  <si>
    <t xml:space="preserve">TELHAMENTO COM TELHA AÇO OU ALUMINIO E= 0,5 MM ATÉ 2 AGUA INCLUSO IÇAMENTO.</t>
  </si>
  <si>
    <t xml:space="preserve">89578</t>
  </si>
  <si>
    <t xml:space="preserve">8.5</t>
  </si>
  <si>
    <t xml:space="preserve">TUBO PVC, SÉRIE R, ÁGUA PLUVIAL DIÂMETRO DE 100</t>
  </si>
  <si>
    <t xml:space="preserve">92543</t>
  </si>
  <si>
    <t xml:space="preserve">8.6</t>
  </si>
  <si>
    <t xml:space="preserve">TRAMA DE MADEIRA COMPOSTA POR TERÇAS  PARA TELHADO C/ TELHA METÁLICA</t>
  </si>
  <si>
    <t xml:space="preserve">9.0 REVESTIMENTO DE PAREDES</t>
  </si>
  <si>
    <t xml:space="preserve">9.1.REVESTIMENTO  INTERNO</t>
  </si>
  <si>
    <t xml:space="preserve">6.1 REVESTIMENTO INTERNO</t>
  </si>
  <si>
    <t xml:space="preserve">9.1.1</t>
  </si>
  <si>
    <t xml:space="preserve">CHAPISCO APLICADO EM ALVENARIAS E ESTRUTURAS DE CONCRETO, COM COLHER DE PEDREIRO. ARGAMASSA TRAÇO 1:3 COM PREPARO EM BETONEIRA 400L</t>
  </si>
  <si>
    <t xml:space="preserve">9.1.2</t>
  </si>
  <si>
    <t xml:space="preserve">MASSA ÚNICA, PARA RECEBIMENTO DE PINTURA, EM ARGAMASSA TRAÇO 1:2:8, PREPARO MECÂNICO COM BETONEIRA 400L, APLICADA MANUALMENTE EM FACES INTERNAS DE PAREDES, ESPESSURA DE 20MM, COM EXECUÇÃO DE TALISCAS</t>
  </si>
  <si>
    <t xml:space="preserve">9.2.REVESTIMENTO  EXTERNO</t>
  </si>
  <si>
    <t xml:space="preserve">6.2 REVESTIMENTO EXTERNO</t>
  </si>
  <si>
    <t xml:space="preserve">9.2.1</t>
  </si>
  <si>
    <t xml:space="preserve">87792</t>
  </si>
  <si>
    <t xml:space="preserve">9.2.2</t>
  </si>
  <si>
    <t xml:space="preserve">MASSA ÚNICA, PARA RECEBIMENTO DE PINTURA, EM ARGAMASSA TRAÇO 1:2:8, PREPARO MECÂNICO COM BETONEIRA 400L.</t>
  </si>
  <si>
    <t xml:space="preserve">10.0 FORRO</t>
  </si>
  <si>
    <t xml:space="preserve">10.1</t>
  </si>
  <si>
    <t xml:space="preserve">FORRO EM PLACAS DE GESSO, PARA AMBIENTES COMERCIAIS</t>
  </si>
  <si>
    <t xml:space="preserve">10.2</t>
  </si>
  <si>
    <t xml:space="preserve">APLICAÇÃO MANUAL DE GESSO DESENPENADO EM TETO DE AMBIENTES </t>
  </si>
  <si>
    <t xml:space="preserve">87886</t>
  </si>
  <si>
    <t xml:space="preserve">10.3</t>
  </si>
  <si>
    <t xml:space="preserve">CHAPISCO APLICADO NO TETO, COM DESENPENADEIRA</t>
  </si>
  <si>
    <t xml:space="preserve">10.4</t>
  </si>
  <si>
    <t xml:space="preserve">11.0 PINTURA</t>
  </si>
  <si>
    <t xml:space="preserve">11.1 PINTURA ESQUADRIAS</t>
  </si>
  <si>
    <t xml:space="preserve">11.1.1</t>
  </si>
  <si>
    <t xml:space="preserve">PINTURA COM TINTA ALQUIDICA DE ACABAMENTO .</t>
  </si>
  <si>
    <t xml:space="preserve">11.1.2</t>
  </si>
  <si>
    <t xml:space="preserve">COLOCAÇÃO DE FITA PROTETORA PARA PINTURA ( INTERNA E EXTERNA)</t>
  </si>
  <si>
    <t xml:space="preserve">M</t>
  </si>
  <si>
    <t xml:space="preserve">11.1.3</t>
  </si>
  <si>
    <t xml:space="preserve">JATEAMENTO ABRASIVO COM GRAVALHA DE AÇO EM PERFIL METALICO EM FABRICA</t>
  </si>
  <si>
    <t xml:space="preserve">11.1.4</t>
  </si>
  <si>
    <t xml:space="preserve">PINTURA ALQUIDICA DE FUNDO TIPO ZARCÃO, PULVERIZADA SOBRE SUPERFICIE METÁLICA EXECUTADA EM FABRICA</t>
  </si>
  <si>
    <t xml:space="preserve">11.2 PINTURA PAREDE INTERNO E EXTERNO</t>
  </si>
  <si>
    <t xml:space="preserve">11.2.1</t>
  </si>
  <si>
    <t xml:space="preserve">APLICAÇÃO DE FUNDO SELADOR ACRÍLICO EM PAREDES, UMA DEMÃO. ( INTERNO)</t>
  </si>
  <si>
    <t xml:space="preserve">11.2.2</t>
  </si>
  <si>
    <t xml:space="preserve">APLICAÇÃO E LIXAMENTO DE MASSA LATEX EM PAREDES DUAS DEMÃO.(INTERNO)</t>
  </si>
  <si>
    <t xml:space="preserve">88431</t>
  </si>
  <si>
    <t xml:space="preserve">11.2.3</t>
  </si>
  <si>
    <t xml:space="preserve">APLICAÇÃO MANUAL DE PINTURA COM TINTA TEXTURIZADA ACRILICA EM PAREDES EXTERNAS DE CASAS</t>
  </si>
  <si>
    <t xml:space="preserve">11.2.4</t>
  </si>
  <si>
    <t xml:space="preserve">APLICAÇÃO MANUAL DE PINTURA COM TINTA LÁTEX ACRÍLICA EM PAREDES, DUAS DEMÃOS( INTERNO E EXTERNO)</t>
  </si>
  <si>
    <t xml:space="preserve">11.3 PINTURA  TETO</t>
  </si>
  <si>
    <t xml:space="preserve">88496</t>
  </si>
  <si>
    <t xml:space="preserve">11.3.1</t>
  </si>
  <si>
    <t xml:space="preserve">APLICAÇÃO E LIXAMENTO DE MASSA LÁTEX EM TETO DUAS DEMÃO</t>
  </si>
  <si>
    <t xml:space="preserve">11.3.2</t>
  </si>
  <si>
    <r>
      <rPr>
        <sz val="9"/>
        <rFont val="Times New Roman"/>
        <family val="1"/>
        <charset val="1"/>
      </rPr>
      <t xml:space="preserve">APLICAÇÃO MANUAL DE PINTURA COM TINTA LÁTEX ACRÍLICA EM </t>
    </r>
    <r>
      <rPr>
        <sz val="10"/>
        <color rgb="FF000000"/>
        <rFont val="Times New Roman"/>
        <family val="1"/>
        <charset val="1"/>
      </rPr>
      <t xml:space="preserve">TETO, DUAS DEMÃOS </t>
    </r>
  </si>
  <si>
    <t xml:space="preserve">12.0 PISO</t>
  </si>
  <si>
    <t xml:space="preserve">12.1</t>
  </si>
  <si>
    <t xml:space="preserve">LASTRO COM MATERIAL GRANULAR, APLICAÇÃO EM PISOS ESPESSURA 5 CM</t>
  </si>
  <si>
    <t xml:space="preserve">94993</t>
  </si>
  <si>
    <t xml:space="preserve">12.2</t>
  </si>
  <si>
    <t xml:space="preserve">EXECUÇÃO  PISO DE CONCRETO  ACABAMENTO CONVENCIONAL, ESPESSURA 6 CM USINADO.</t>
  </si>
  <si>
    <t xml:space="preserve">94992</t>
  </si>
  <si>
    <t xml:space="preserve">12.3</t>
  </si>
  <si>
    <t xml:space="preserve">EXECUÇÃO DE  CALÇADA COM CONCRETO MOLDADO IN LOCO, FEITO EM OBRA, ACABAMENTO CONVENCIONAL, ARMADO ESPESSURA 6 CM ( CALÇADA NAS LATERAIS E FUNDOS DA CONSTRUÇÃO)</t>
  </si>
  <si>
    <t xml:space="preserve">87260</t>
  </si>
  <si>
    <t xml:space="preserve">12.4</t>
  </si>
  <si>
    <t xml:space="preserve">REVESTIMENTO CERÂMICO PARA PISO COM PLACAS TIPO ESMALTADA DE DIMENSÕES 45X45CM APLICADA EM AMBIENTES DE ÁREA MAIOR QUE 10 M2.</t>
  </si>
  <si>
    <t xml:space="preserve">13.0 PPCI</t>
  </si>
  <si>
    <t xml:space="preserve">13.1</t>
  </si>
  <si>
    <t xml:space="preserve">EXTINTOR DE INCÊNDIO PORTATIL DE PQS 4KG </t>
  </si>
  <si>
    <t xml:space="preserve">37556 INSUMO</t>
  </si>
  <si>
    <t xml:space="preserve">13.2</t>
  </si>
  <si>
    <t xml:space="preserve">PLACA DE SINALIZAÇÃO DE SEGURANÇA CONTRA INCÊNDIO 20/20 CM</t>
  </si>
  <si>
    <t xml:space="preserve">13.3</t>
  </si>
  <si>
    <t xml:space="preserve">SINALIZAÇÃO -PLACAS P1 0,30/0,40 M</t>
  </si>
  <si>
    <t xml:space="preserve">13.4</t>
  </si>
  <si>
    <t xml:space="preserve">SINALIZAÇÃO -PLACAS S1 0,21/0,31 M</t>
  </si>
  <si>
    <t xml:space="preserve">39621 INSUMO</t>
  </si>
  <si>
    <t xml:space="preserve">13.5</t>
  </si>
  <si>
    <t xml:space="preserve">BARRA ANTIPÂNICO DUPLA,CEGA EM UM LADO OPOSTO, COR CINZA</t>
  </si>
  <si>
    <t xml:space="preserve">14.0 INSTALAÇÕES ELÉTRICAS</t>
  </si>
  <si>
    <t xml:space="preserve">91937</t>
  </si>
  <si>
    <t xml:space="preserve">14.1</t>
  </si>
  <si>
    <t xml:space="preserve">CAIXA OCTOGONAL 3" X 3", PVC, INSTALADA EM LAJE - FORNECIMENTO E INSTALAÇÃO</t>
  </si>
  <si>
    <t xml:space="preserve">98111</t>
  </si>
  <si>
    <t xml:space="preserve">14.2</t>
  </si>
  <si>
    <t xml:space="preserve">CAIXA DE INSPEÇÃO PARA ATERRAMENTO, CIRCULAR, EM POLIETILENO, DIÂMETRO 300 mm</t>
  </si>
  <si>
    <t xml:space="preserve">101876</t>
  </si>
  <si>
    <t xml:space="preserve">14.3</t>
  </si>
  <si>
    <t xml:space="preserve">QUADRO DE DISTRIBUICAO DE ENERGIA P/ 6 DISJUNTORES TERMOMAGNETICOS MONOPOLARES SEM BARRAMENTO, DE EMBUTIR, EM CHAPA EM PVC - FORNECIMENTO E INSTALACAO</t>
  </si>
  <si>
    <t xml:space="preserve">91941</t>
  </si>
  <si>
    <t xml:space="preserve">14.4</t>
  </si>
  <si>
    <t xml:space="preserve">CAIXA RETANGULAR 4" X 2" BAIXA (0,30 M DO PISO), PVC, INSTALADA EM PAREDE - FORNECIMENTO E INSTALAÇÃO</t>
  </si>
  <si>
    <t xml:space="preserve">93054</t>
  </si>
  <si>
    <t xml:space="preserve">14.5</t>
  </si>
  <si>
    <t xml:space="preserve">CONECTOR EM BRONZE/LATÃO, DN 22 MM X 3/4” SEM ANEL DE SOLDA X ROSCA F, INSTALADO EM PRUMADA FORNECIMENTO E INSTALAÇAO</t>
  </si>
  <si>
    <t xml:space="preserve">93655</t>
  </si>
  <si>
    <t xml:space="preserve">14.6</t>
  </si>
  <si>
    <t xml:space="preserve">DISJUNTOR IPO DIN/IEC. MONOP.20</t>
  </si>
  <si>
    <t xml:space="preserve">91842</t>
  </si>
  <si>
    <t xml:space="preserve">14.7</t>
  </si>
  <si>
    <t xml:space="preserve">ELETRODUTO FLEXÍVEL CORRUGADO, PVC, DN 20 MM (1/2"), PARA CIRCUITOS TERMINAIS, INSTALADO EM LAJE - FORNECIMENTO E INSTALAÇÃO</t>
  </si>
  <si>
    <t xml:space="preserve">91850</t>
  </si>
  <si>
    <t xml:space="preserve">14.8</t>
  </si>
  <si>
    <t xml:space="preserve">ELETRODUTO FLEXÍVEL CORRUGADO, PEAD, DN 40 MM (1 1/4"), PARA CIRCUITOS TERMINAIS  - FORNECIMENTO E INSTALAÇÃO</t>
  </si>
  <si>
    <t xml:space="preserve">91926</t>
  </si>
  <si>
    <t xml:space="preserve">14.9</t>
  </si>
  <si>
    <t xml:space="preserve">CABO DE COBRE FLEXÍVEL ISOLADO, 2,5 MM², ANTI-CHAMA 450/750 V, PARA CIRCUITOS TERMINAIS - FORNECIMENTO E INSTALAÇÃO</t>
  </si>
  <si>
    <t xml:space="preserve">91939</t>
  </si>
  <si>
    <t xml:space="preserve">14.10</t>
  </si>
  <si>
    <t xml:space="preserve">CAIXA RETANGULAR 4” X 2” ( 2 M) PISO</t>
  </si>
  <si>
    <t xml:space="preserve">91940</t>
  </si>
  <si>
    <t xml:space="preserve">14.11</t>
  </si>
  <si>
    <t xml:space="preserve">CAIXA RETANGULAR 4” X 2” ( 1,30) PISO</t>
  </si>
  <si>
    <t xml:space="preserve">92981</t>
  </si>
  <si>
    <t xml:space="preserve">14.12</t>
  </si>
  <si>
    <t xml:space="preserve">CABO DE COBRE FLEXÍVEL ISOLADO, 16 MM², ANTI-CHAMA 450/750 V, PARA DISTRIBUIÇÃO - FORNECIMENTO E INSTALAÇÃO</t>
  </si>
  <si>
    <t xml:space="preserve">96985</t>
  </si>
  <si>
    <t xml:space="preserve">14.13</t>
  </si>
  <si>
    <t xml:space="preserve">HASTE DE ATERRAMENTO 5/8 PARA SPDA - FORNECIMENTO E INSTALAÇÃO.</t>
  </si>
  <si>
    <t xml:space="preserve">91959</t>
  </si>
  <si>
    <t xml:space="preserve">14.14</t>
  </si>
  <si>
    <t xml:space="preserve">INTERRUPTOR SIMPLES (2 MÓDULOS), 10A/250V, INCLUINDO SUPORTE E PLACA- FORNECIMENTO E INSTALAÇÃO</t>
  </si>
  <si>
    <t xml:space="preserve">97607</t>
  </si>
  <si>
    <t xml:space="preserve">14.15</t>
  </si>
  <si>
    <t xml:space="preserve">LUMINÁRIA ARANDELA TIPO TARTARUGA DE SOBREPOR, COM LAMPADA DE 100W</t>
  </si>
  <si>
    <t xml:space="preserve">97586</t>
  </si>
  <si>
    <t xml:space="preserve">14.16</t>
  </si>
  <si>
    <t xml:space="preserve">LUMINÁRIA TIPO CALHA, DE SOBREPOR, COM 2 LÂMPADAS TUBULARES FLUORESCENTES DE 36 W, COM REATOR DE PARTIDA RÁPIDA - FORNECIMENTO E INSTALAÇÃO</t>
  </si>
  <si>
    <t xml:space="preserve">91997</t>
  </si>
  <si>
    <t xml:space="preserve">14.17</t>
  </si>
  <si>
    <t xml:space="preserve">TOMADA MÉDIA DE EMBUTIR (1 MÓDULO), 2P+T 20 A, INCLUINDO SUPORTE E PLACA FORNECIMENTO E INSTALAÇÃO</t>
  </si>
  <si>
    <t xml:space="preserve">43430 ins.</t>
  </si>
  <si>
    <t xml:space="preserve">14.18</t>
  </si>
  <si>
    <t xml:space="preserve">CAIXA DE CONCRETO ARMADA PREMOLDADA, SEM FUNDO DIMENSÕES 40/40/50 CM COM TAMPA</t>
  </si>
  <si>
    <t xml:space="preserve">unid.</t>
  </si>
  <si>
    <t xml:space="preserve">TRÊS PASSOS,  SETEMBRO  DE 2021.</t>
  </si>
  <si>
    <t xml:space="preserve">TOTAL =</t>
  </si>
  <si>
    <t xml:space="preserve">_________________________________</t>
  </si>
  <si>
    <t xml:space="preserve">________________________________</t>
  </si>
  <si>
    <t xml:space="preserve">ARLEI LUIS TOMAZONI</t>
  </si>
  <si>
    <t xml:space="preserve">LAURO MOHR</t>
  </si>
  <si>
    <t xml:space="preserve">PREFEITO MUNICIPAL</t>
  </si>
  <si>
    <t xml:space="preserve">SECRETÁRIO MUNICIPAL DE OBRAS E VIAÇÃO</t>
  </si>
  <si>
    <t xml:space="preserve">________________________________ </t>
  </si>
  <si>
    <t xml:space="preserve">JANETE H. BOURSCHEID</t>
  </si>
  <si>
    <t xml:space="preserve">RONALDO S. FUNCHAL</t>
  </si>
  <si>
    <t xml:space="preserve">ENG. CIVIL CREA 101919-D</t>
  </si>
  <si>
    <t xml:space="preserve">ENG. ELÉTRICO CREA</t>
  </si>
  <si>
    <t xml:space="preserve">46943 D</t>
  </si>
  <si>
    <t xml:space="preserve">TOTAL AMPLIAÇÃO</t>
  </si>
  <si>
    <t xml:space="preserve">TOTAL FINAL</t>
  </si>
  <si>
    <t xml:space="preserve">Três Passos, 06 de Março de 2020</t>
  </si>
  <si>
    <t xml:space="preserve">____________________________________________</t>
  </si>
  <si>
    <t xml:space="preserve"> Eng. Civil Camila Mertz Sousa </t>
  </si>
  <si>
    <t xml:space="preserve">CREA 231477</t>
  </si>
  <si>
    <t xml:space="preserve"> Eng. Eletr. Ronaldo Funchal</t>
  </si>
  <si>
    <t xml:space="preserve">CREA 46.943 D</t>
  </si>
  <si>
    <t xml:space="preserve">CRONOGRAMA FÍSICO/FINANCEIRO SALAMULTIUSO</t>
  </si>
  <si>
    <r>
      <rPr>
        <sz val="11"/>
        <rFont val="Times New Roman"/>
        <family val="1"/>
        <charset val="1"/>
      </rPr>
      <t xml:space="preserve">EMPREENDIMENTO:</t>
    </r>
    <r>
      <rPr>
        <b val="true"/>
        <sz val="11"/>
        <rFont val="Times New Roman"/>
        <family val="1"/>
        <charset val="1"/>
      </rPr>
      <t xml:space="preserve"> SALAMULTIUSO  INSTALAÇOES  EMEI  SÃO  JOSÉ</t>
    </r>
  </si>
  <si>
    <t xml:space="preserve">ENDEREÇO: RUA RUI BARBOSA, Nº 337</t>
  </si>
  <si>
    <t xml:space="preserve">CRONOGRAMA DE DESEMBOLSO</t>
  </si>
  <si>
    <t xml:space="preserve">Projetos / Mês</t>
  </si>
  <si>
    <t xml:space="preserve">%</t>
  </si>
  <si>
    <t xml:space="preserve">Total / Serviços</t>
  </si>
  <si>
    <t xml:space="preserve">10/2020</t>
  </si>
  <si>
    <t xml:space="preserve">11/20</t>
  </si>
  <si>
    <t xml:space="preserve">Mês 12/20</t>
  </si>
  <si>
    <t xml:space="preserve">Mês 01/21</t>
  </si>
  <si>
    <t xml:space="preserve">Mês 02/21</t>
  </si>
  <si>
    <t xml:space="preserve">Mês 03/21</t>
  </si>
  <si>
    <t xml:space="preserve">Mês 04/21</t>
  </si>
  <si>
    <t xml:space="preserve">1.0 LOCAÇÃO E TRABALHOS EM TERRA</t>
  </si>
  <si>
    <t xml:space="preserve">4.0 SUPRAESTRUTURA</t>
  </si>
  <si>
    <t xml:space="preserve">LICITAÇÃO</t>
  </si>
  <si>
    <t xml:space="preserve">ANALISE</t>
  </si>
  <si>
    <t xml:space="preserve">PREST.</t>
  </si>
  <si>
    <t xml:space="preserve">CONTAS</t>
  </si>
  <si>
    <t xml:space="preserve">9.0REVESTIMENTO DE PAREDE</t>
  </si>
  <si>
    <t xml:space="preserve">14.0 INSTALAÇÕES ELETRICAS</t>
  </si>
  <si>
    <t xml:space="preserve">TOTAL ACUMULADO</t>
  </si>
  <si>
    <t xml:space="preserve">Três Passos,  setembro de 2021</t>
  </si>
  <si>
    <t xml:space="preserve"> Eng. Civil Janete H. Bourscheid</t>
  </si>
  <si>
    <t xml:space="preserve">CREA 101919-D</t>
  </si>
  <si>
    <t xml:space="preserve">Prefeito Municipal Arlei Luis Tomazoni</t>
  </si>
  <si>
    <t xml:space="preserve">Secretario Municipal de Obras e Viação Lauro Mohr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</si>
</sst>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0%"/>
    <numFmt numFmtId="166" formatCode="_(* #,##0.00_);_(* \(#,##0.00\);_(* \-??_);_(@_)"/>
    <numFmt numFmtId="167" formatCode="0.00%"/>
    <numFmt numFmtId="168" formatCode="0.00"/>
    <numFmt numFmtId="169" formatCode="&quot;R$ &quot;#,##0.00"/>
    <numFmt numFmtId="170" formatCode="[$R$-416]\ #,##0.00;[RED]\-[$R$-416]\ #,##0.00"/>
    <numFmt numFmtId="171" formatCode="#,##0.00"/>
    <numFmt numFmtId="172" formatCode="@"/>
    <numFmt numFmtId="173" formatCode="[$R$-416]\ #,##0.000;[RED]\-[$R$-416]\ #,##0.000"/>
    <numFmt numFmtId="174" formatCode="DD/MM/YY"/>
    <numFmt numFmtId="175" formatCode="_-* #,##0.00_-;\-* #,##0.00_-;_-* \-??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b val="true"/>
      <sz val="9"/>
      <name val="Times New Roman"/>
      <family val="1"/>
      <charset val="1"/>
    </font>
    <font>
      <sz val="9"/>
      <color rgb="FF111111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sz val="9"/>
      <name val="Book Antiqua"/>
      <family val="1"/>
      <charset val="1"/>
    </font>
    <font>
      <sz val="9"/>
      <color rgb="FF000000"/>
      <name val="Calibri"/>
      <family val="2"/>
      <charset val="1"/>
    </font>
    <font>
      <sz val="11"/>
      <name val="Book Antiqua"/>
      <family val="1"/>
      <charset val="1"/>
    </font>
    <font>
      <sz val="11"/>
      <color rgb="FFC9211E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34CBB6"/>
        <bgColor rgb="FF00CCFF"/>
      </patternFill>
    </fill>
    <fill>
      <patternFill patternType="solid">
        <fgColor rgb="FF999999"/>
        <bgColor rgb="FF808080"/>
      </patternFill>
    </fill>
    <fill>
      <patternFill patternType="solid">
        <fgColor rgb="FFFFDBB6"/>
        <bgColor rgb="FFFFD7D7"/>
      </patternFill>
    </fill>
    <fill>
      <patternFill patternType="solid">
        <fgColor rgb="FFB4C7DC"/>
        <bgColor rgb="FFCCCCCC"/>
      </patternFill>
    </fill>
    <fill>
      <patternFill patternType="solid">
        <fgColor rgb="FFFFFFFF"/>
        <bgColor rgb="FFCCFFFF"/>
      </patternFill>
    </fill>
    <fill>
      <patternFill patternType="solid">
        <fgColor rgb="FFCCCCCC"/>
        <bgColor rgb="FFB4C7DC"/>
      </patternFill>
    </fill>
    <fill>
      <patternFill patternType="solid">
        <fgColor rgb="FFFFD7D7"/>
        <bgColor rgb="FFFFDBB6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2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5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3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6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13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3" fillId="6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7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19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0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2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2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6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24" fillId="6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6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6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  <cellStyle name="Separador de milhares 2" xfId="22"/>
    <cellStyle name="Vírgula 2" xfId="23"/>
  </cellStyles>
  <dxfs count="1">
    <dxf>
      <font>
        <name val="Arial"/>
        <charset val="1"/>
        <family val="0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D7D7"/>
      <rgbColor rgb="FFCCFFF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4CBB6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51" colorId="64" zoomScale="100" zoomScaleNormal="100" zoomScalePageLayoutView="100" workbookViewId="0">
      <selection pane="topLeft" activeCell="M17" activeCellId="0" sqref="M17"/>
    </sheetView>
  </sheetViews>
  <sheetFormatPr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8.71"/>
    <col collapsed="false" customWidth="true" hidden="false" outlineLevel="0" max="3" min="3" style="0" width="38.57"/>
    <col collapsed="false" customWidth="true" hidden="false" outlineLevel="0" max="4" min="4" style="0" width="8.71"/>
    <col collapsed="false" customWidth="false" hidden="false" outlineLevel="0" max="5" min="5" style="0" width="11.42"/>
    <col collapsed="false" customWidth="true" hidden="false" outlineLevel="0" max="6" min="6" style="0" width="9.29"/>
    <col collapsed="false" customWidth="true" hidden="false" outlineLevel="0" max="7" min="7" style="0" width="9.42"/>
    <col collapsed="false" customWidth="true" hidden="false" outlineLevel="0" max="8" min="8" style="0" width="10.29"/>
    <col collapsed="false" customWidth="true" hidden="false" outlineLevel="0" max="9" min="9" style="0" width="11.14"/>
    <col collapsed="false" customWidth="true" hidden="false" outlineLevel="0" max="10" min="10" style="0" width="20.3"/>
    <col collapsed="false" customWidth="true" hidden="false" outlineLevel="0" max="11" min="11" style="0" width="16.29"/>
    <col collapsed="false" customWidth="true" hidden="false" outlineLevel="0" max="12" min="12" style="0" width="14.28"/>
    <col collapsed="false" customWidth="true" hidden="false" outlineLevel="0" max="13" min="13" style="0" width="47.43"/>
    <col collapsed="false" customWidth="true" hidden="false" outlineLevel="0" max="1025" min="14" style="0" width="8.71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3"/>
      <c r="L2" s="3"/>
      <c r="M2" s="3"/>
      <c r="N2" s="3"/>
      <c r="O2" s="3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3"/>
      <c r="L3" s="3"/>
      <c r="M3" s="3"/>
      <c r="N3" s="3"/>
      <c r="O3" s="3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3"/>
      <c r="L4" s="3"/>
      <c r="M4" s="3"/>
      <c r="N4" s="3"/>
      <c r="O4" s="3"/>
    </row>
    <row r="5" customFormat="false" ht="27.4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3"/>
      <c r="L5" s="3"/>
      <c r="M5" s="3"/>
      <c r="N5" s="3"/>
      <c r="O5" s="3"/>
    </row>
    <row r="6" customFormat="false" ht="15.75" hidden="false" customHeight="false" outlineLevel="0" collapsed="false">
      <c r="A6" s="4" t="s">
        <v>0</v>
      </c>
      <c r="B6" s="4"/>
      <c r="C6" s="4"/>
      <c r="D6" s="4"/>
      <c r="E6" s="4"/>
      <c r="F6" s="4"/>
      <c r="G6" s="4"/>
      <c r="H6" s="4"/>
      <c r="I6" s="4"/>
      <c r="J6" s="4"/>
      <c r="K6" s="3"/>
      <c r="L6" s="3"/>
      <c r="M6" s="3"/>
      <c r="N6" s="3"/>
      <c r="O6" s="3"/>
    </row>
    <row r="7" customFormat="false" ht="15" hidden="false" customHeight="fals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3"/>
      <c r="M7" s="3"/>
      <c r="N7" s="3"/>
      <c r="O7" s="3"/>
    </row>
    <row r="8" customFormat="false" ht="15" hidden="false" customHeight="false" outlineLevel="0" collapsed="false">
      <c r="A8" s="7" t="s">
        <v>1</v>
      </c>
      <c r="B8" s="7"/>
      <c r="C8" s="7"/>
      <c r="D8" s="7"/>
      <c r="E8" s="7"/>
      <c r="F8" s="7"/>
      <c r="G8" s="7"/>
      <c r="H8" s="7"/>
      <c r="I8" s="7"/>
      <c r="J8" s="7"/>
      <c r="K8" s="6"/>
      <c r="L8" s="3"/>
      <c r="M8" s="3"/>
      <c r="N8" s="3"/>
      <c r="O8" s="3"/>
    </row>
    <row r="9" customFormat="false" ht="15" hidden="false" customHeight="false" outlineLevel="0" collapsed="false">
      <c r="A9" s="7" t="s">
        <v>2</v>
      </c>
      <c r="B9" s="7"/>
      <c r="C9" s="7"/>
      <c r="D9" s="7"/>
      <c r="E9" s="7"/>
      <c r="F9" s="7"/>
      <c r="G9" s="7"/>
      <c r="H9" s="7"/>
      <c r="I9" s="7"/>
      <c r="J9" s="7"/>
      <c r="K9" s="6"/>
      <c r="L9" s="3"/>
      <c r="M9" s="3"/>
      <c r="N9" s="3"/>
      <c r="O9" s="3"/>
    </row>
    <row r="10" customFormat="false" ht="15" hidden="false" customHeight="false" outlineLevel="0" collapsed="false">
      <c r="A10" s="8" t="s">
        <v>3</v>
      </c>
      <c r="B10" s="8"/>
      <c r="C10" s="8"/>
      <c r="D10" s="8"/>
      <c r="E10" s="8"/>
      <c r="F10" s="8"/>
      <c r="G10" s="8"/>
      <c r="H10" s="8"/>
      <c r="I10" s="8"/>
      <c r="J10" s="8"/>
      <c r="K10" s="6"/>
      <c r="L10" s="3"/>
      <c r="M10" s="3"/>
      <c r="N10" s="3"/>
      <c r="O10" s="3"/>
    </row>
    <row r="11" customFormat="false" ht="15" hidden="false" customHeight="false" outlineLevel="0" collapsed="false">
      <c r="A11" s="9" t="s">
        <v>4</v>
      </c>
      <c r="B11" s="9"/>
      <c r="C11" s="9"/>
      <c r="D11" s="9"/>
      <c r="E11" s="9"/>
      <c r="F11" s="9"/>
      <c r="G11" s="9"/>
      <c r="H11" s="9"/>
      <c r="I11" s="9"/>
      <c r="J11" s="9"/>
      <c r="K11" s="6"/>
      <c r="L11" s="3"/>
      <c r="M11" s="3"/>
      <c r="N11" s="3"/>
      <c r="O11" s="3"/>
    </row>
    <row r="12" customFormat="false" ht="15" hidden="false" customHeight="false" outlineLevel="0" collapsed="false">
      <c r="A12" s="8" t="s">
        <v>5</v>
      </c>
      <c r="B12" s="8"/>
      <c r="C12" s="8"/>
      <c r="D12" s="8"/>
      <c r="E12" s="8"/>
      <c r="F12" s="8"/>
      <c r="G12" s="8"/>
      <c r="H12" s="8"/>
      <c r="I12" s="8"/>
      <c r="J12" s="8"/>
      <c r="K12" s="6"/>
      <c r="L12" s="3"/>
      <c r="M12" s="3"/>
      <c r="N12" s="3"/>
      <c r="O12" s="3"/>
    </row>
    <row r="13" customFormat="false" ht="15" hidden="false" customHeight="false" outlineLevel="0" collapsed="false">
      <c r="A13" s="9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6"/>
      <c r="L13" s="3"/>
      <c r="M13" s="3"/>
      <c r="N13" s="3"/>
      <c r="O13" s="3"/>
    </row>
    <row r="14" customFormat="false" ht="15" hidden="false" customHeight="false" outlineLevel="0" collapsed="false">
      <c r="A14" s="8" t="s">
        <v>7</v>
      </c>
      <c r="B14" s="8"/>
      <c r="C14" s="8"/>
      <c r="D14" s="8"/>
      <c r="E14" s="8"/>
      <c r="F14" s="8"/>
      <c r="G14" s="8"/>
      <c r="H14" s="8"/>
      <c r="I14" s="8"/>
      <c r="J14" s="8"/>
      <c r="K14" s="6"/>
      <c r="L14" s="3"/>
      <c r="M14" s="3"/>
      <c r="N14" s="3"/>
      <c r="O14" s="3"/>
    </row>
    <row r="15" customFormat="false" ht="13.8" hidden="false" customHeight="false" outlineLevel="0" collapsed="false">
      <c r="A15" s="10"/>
      <c r="B15" s="10"/>
      <c r="C15" s="10"/>
      <c r="D15" s="10"/>
      <c r="E15" s="10"/>
      <c r="F15" s="10"/>
      <c r="G15" s="8" t="s">
        <v>8</v>
      </c>
      <c r="H15" s="10"/>
      <c r="I15" s="10"/>
      <c r="J15" s="10"/>
      <c r="K15" s="6"/>
      <c r="L15" s="3"/>
      <c r="M15" s="3"/>
      <c r="N15" s="3"/>
      <c r="O15" s="3"/>
    </row>
    <row r="16" customFormat="false" ht="32.8" hidden="false" customHeight="false" outlineLevel="0" collapsed="false">
      <c r="A16" s="11" t="s">
        <v>9</v>
      </c>
      <c r="B16" s="11" t="s">
        <v>10</v>
      </c>
      <c r="C16" s="11" t="s">
        <v>11</v>
      </c>
      <c r="D16" s="11" t="s">
        <v>12</v>
      </c>
      <c r="E16" s="11" t="s">
        <v>13</v>
      </c>
      <c r="F16" s="11" t="s">
        <v>14</v>
      </c>
      <c r="G16" s="12" t="n">
        <v>0.3</v>
      </c>
      <c r="H16" s="11" t="s">
        <v>15</v>
      </c>
      <c r="I16" s="11" t="s">
        <v>16</v>
      </c>
      <c r="J16" s="11" t="s">
        <v>17</v>
      </c>
      <c r="K16" s="6"/>
      <c r="L16" s="3"/>
      <c r="M16" s="3"/>
      <c r="N16" s="3"/>
      <c r="O16" s="3"/>
    </row>
    <row r="17" customFormat="false" ht="23.1" hidden="false" customHeight="true" outlineLevel="0" collapsed="false">
      <c r="A17" s="13" t="s">
        <v>18</v>
      </c>
      <c r="B17" s="13"/>
      <c r="C17" s="13"/>
      <c r="D17" s="13"/>
      <c r="E17" s="13"/>
      <c r="F17" s="13"/>
      <c r="G17" s="13"/>
      <c r="H17" s="13"/>
      <c r="I17" s="13"/>
      <c r="J17" s="13"/>
    </row>
    <row r="18" customFormat="false" ht="15" hidden="false" customHeight="false" outlineLevel="0" collapsed="false">
      <c r="A18" s="14" t="s">
        <v>19</v>
      </c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43.4" hidden="false" customHeight="false" outlineLevel="0" collapsed="false">
      <c r="A19" s="15" t="n">
        <v>99059</v>
      </c>
      <c r="B19" s="15" t="s">
        <v>20</v>
      </c>
      <c r="C19" s="16" t="s">
        <v>21</v>
      </c>
      <c r="D19" s="17" t="s">
        <v>22</v>
      </c>
      <c r="E19" s="17" t="n">
        <v>50</v>
      </c>
      <c r="F19" s="18" t="n">
        <v>39.65</v>
      </c>
      <c r="G19" s="19" t="n">
        <f aca="false">ROUND((F19*(1+$G$16)),2)</f>
        <v>51.55</v>
      </c>
      <c r="H19" s="20" t="n">
        <f aca="false">J19*0.6</f>
        <v>1546.5</v>
      </c>
      <c r="I19" s="20" t="n">
        <f aca="false">J19*0.4</f>
        <v>1031</v>
      </c>
      <c r="J19" s="20" t="n">
        <f aca="false">G19*E19</f>
        <v>2577.5</v>
      </c>
      <c r="K19" s="21" t="n">
        <f aca="false">F19*1.3</f>
        <v>51.545</v>
      </c>
    </row>
    <row r="20" customFormat="false" ht="22.35" hidden="false" customHeight="false" outlineLevel="0" collapsed="false">
      <c r="A20" s="15" t="n">
        <v>96522</v>
      </c>
      <c r="B20" s="15" t="s">
        <v>23</v>
      </c>
      <c r="C20" s="16" t="s">
        <v>24</v>
      </c>
      <c r="D20" s="17" t="s">
        <v>25</v>
      </c>
      <c r="E20" s="17" t="n">
        <v>12.27</v>
      </c>
      <c r="F20" s="18" t="n">
        <v>111.25</v>
      </c>
      <c r="G20" s="19" t="n">
        <f aca="false">ROUND((F20*(1+$G$16)),2)</f>
        <v>144.63</v>
      </c>
      <c r="H20" s="20" t="n">
        <f aca="false">J20*0.6</f>
        <v>1064.76606</v>
      </c>
      <c r="I20" s="20" t="n">
        <f aca="false">J20*0.4</f>
        <v>709.84404</v>
      </c>
      <c r="J20" s="20" t="n">
        <f aca="false">G20*E20</f>
        <v>1774.6101</v>
      </c>
      <c r="K20" s="21" t="n">
        <f aca="false">F20*1.3</f>
        <v>144.625</v>
      </c>
    </row>
    <row r="21" customFormat="false" ht="22.35" hidden="false" customHeight="false" outlineLevel="0" collapsed="false">
      <c r="A21" s="15" t="n">
        <v>96385</v>
      </c>
      <c r="B21" s="15" t="s">
        <v>26</v>
      </c>
      <c r="C21" s="16" t="s">
        <v>27</v>
      </c>
      <c r="D21" s="17" t="s">
        <v>25</v>
      </c>
      <c r="E21" s="17" t="n">
        <v>29.34</v>
      </c>
      <c r="F21" s="22" t="n">
        <v>8.39</v>
      </c>
      <c r="G21" s="19" t="n">
        <f aca="false">ROUND((F21*(1+$G$16)),2)</f>
        <v>10.91</v>
      </c>
      <c r="H21" s="20" t="n">
        <f aca="false">J21*0.6</f>
        <v>192.05964</v>
      </c>
      <c r="I21" s="20" t="n">
        <f aca="false">J21*0.4</f>
        <v>128.03976</v>
      </c>
      <c r="J21" s="20" t="n">
        <f aca="false">G21*E21</f>
        <v>320.0994</v>
      </c>
      <c r="K21" s="21" t="n">
        <f aca="false">F21*1.3</f>
        <v>10.907</v>
      </c>
    </row>
    <row r="22" customFormat="false" ht="13.8" hidden="false" customHeight="false" outlineLevel="0" collapsed="false">
      <c r="A22" s="23"/>
      <c r="B22" s="23"/>
      <c r="C22" s="23"/>
      <c r="D22" s="23"/>
      <c r="E22" s="23"/>
      <c r="F22" s="23"/>
      <c r="G22" s="23"/>
      <c r="H22" s="23"/>
      <c r="I22" s="24" t="s">
        <v>28</v>
      </c>
      <c r="J22" s="25" t="n">
        <f aca="false">SUM(J19:J21)</f>
        <v>4672.2095</v>
      </c>
      <c r="K22" s="21"/>
    </row>
    <row r="23" customFormat="false" ht="15" hidden="false" customHeight="false" outlineLevel="0" collapsed="false">
      <c r="A23" s="14" t="s">
        <v>29</v>
      </c>
      <c r="B23" s="14"/>
      <c r="C23" s="14"/>
      <c r="D23" s="14"/>
      <c r="E23" s="14"/>
      <c r="F23" s="14"/>
      <c r="G23" s="14"/>
      <c r="H23" s="14"/>
      <c r="I23" s="14"/>
      <c r="J23" s="14"/>
    </row>
    <row r="24" customFormat="false" ht="13.8" hidden="false" customHeight="false" outlineLevel="0" collapsed="false">
      <c r="A24" s="26"/>
      <c r="B24" s="26"/>
      <c r="C24" s="27" t="s">
        <v>30</v>
      </c>
      <c r="D24" s="26"/>
      <c r="E24" s="26"/>
      <c r="F24" s="26"/>
      <c r="G24" s="26"/>
      <c r="H24" s="26"/>
      <c r="I24" s="26"/>
      <c r="J24" s="26"/>
    </row>
    <row r="25" customFormat="false" ht="32.55" hidden="false" customHeight="false" outlineLevel="0" collapsed="false">
      <c r="A25" s="28" t="n">
        <v>96621</v>
      </c>
      <c r="B25" s="29" t="s">
        <v>31</v>
      </c>
      <c r="C25" s="29" t="s">
        <v>32</v>
      </c>
      <c r="D25" s="17" t="s">
        <v>25</v>
      </c>
      <c r="E25" s="30" t="n">
        <v>0.41</v>
      </c>
      <c r="F25" s="22" t="n">
        <v>146.49</v>
      </c>
      <c r="G25" s="19" t="n">
        <f aca="false">ROUND((F25*(1+$G$16)),2)</f>
        <v>190.44</v>
      </c>
      <c r="H25" s="20" t="n">
        <f aca="false">J25*0.6</f>
        <v>46.84824</v>
      </c>
      <c r="I25" s="20" t="n">
        <f aca="false">J25*0.4</f>
        <v>31.23216</v>
      </c>
      <c r="J25" s="20" t="n">
        <f aca="false">G25*E25</f>
        <v>78.0804</v>
      </c>
      <c r="K25" s="21" t="n">
        <f aca="false">F25*1.3</f>
        <v>190.437</v>
      </c>
    </row>
    <row r="26" customFormat="false" ht="32.55" hidden="false" customHeight="false" outlineLevel="0" collapsed="false">
      <c r="A26" s="15" t="n">
        <v>94965</v>
      </c>
      <c r="B26" s="29" t="s">
        <v>33</v>
      </c>
      <c r="C26" s="31" t="s">
        <v>34</v>
      </c>
      <c r="D26" s="17" t="s">
        <v>25</v>
      </c>
      <c r="E26" s="30" t="n">
        <v>2.1</v>
      </c>
      <c r="F26" s="22" t="n">
        <v>388.64</v>
      </c>
      <c r="G26" s="19" t="n">
        <f aca="false">ROUND((F26*(1+$G$16)),2)</f>
        <v>505.23</v>
      </c>
      <c r="H26" s="17" t="n">
        <f aca="false">J26*0.6</f>
        <v>636.5898</v>
      </c>
      <c r="I26" s="17" t="n">
        <f aca="false">J26*0.4</f>
        <v>424.3932</v>
      </c>
      <c r="J26" s="20" t="n">
        <f aca="false">G26*E26</f>
        <v>1060.983</v>
      </c>
      <c r="K26" s="21" t="n">
        <f aca="false">F26*1.3</f>
        <v>505.232</v>
      </c>
    </row>
    <row r="27" customFormat="false" ht="32.55" hidden="false" customHeight="false" outlineLevel="0" collapsed="false">
      <c r="A27" s="28" t="n">
        <v>96538</v>
      </c>
      <c r="B27" s="29" t="s">
        <v>35</v>
      </c>
      <c r="C27" s="29" t="s">
        <v>36</v>
      </c>
      <c r="D27" s="17" t="s">
        <v>37</v>
      </c>
      <c r="E27" s="30" t="n">
        <v>9.96</v>
      </c>
      <c r="F27" s="22" t="n">
        <v>200.02</v>
      </c>
      <c r="G27" s="19" t="n">
        <f aca="false">ROUND((F27*(1+$G$16)),2)</f>
        <v>260.03</v>
      </c>
      <c r="H27" s="20" t="n">
        <f aca="false">J27*0.6</f>
        <v>1553.93928</v>
      </c>
      <c r="I27" s="20" t="n">
        <f aca="false">J27*0.4</f>
        <v>1035.95952</v>
      </c>
      <c r="J27" s="20" t="n">
        <f aca="false">G27*E27</f>
        <v>2589.8988</v>
      </c>
      <c r="K27" s="21" t="n">
        <f aca="false">F27*1.3</f>
        <v>260.026</v>
      </c>
    </row>
    <row r="28" customFormat="false" ht="32.55" hidden="false" customHeight="false" outlineLevel="0" collapsed="false">
      <c r="A28" s="15" t="n">
        <v>92873</v>
      </c>
      <c r="B28" s="15" t="s">
        <v>38</v>
      </c>
      <c r="C28" s="11" t="s">
        <v>39</v>
      </c>
      <c r="D28" s="15" t="s">
        <v>25</v>
      </c>
      <c r="E28" s="17" t="n">
        <f aca="false">E26</f>
        <v>2.1</v>
      </c>
      <c r="F28" s="22" t="n">
        <v>160.23</v>
      </c>
      <c r="G28" s="19" t="n">
        <f aca="false">ROUND((F28*(1+$G$16)),2)</f>
        <v>208.3</v>
      </c>
      <c r="H28" s="17" t="n">
        <f aca="false">J28*0.6</f>
        <v>262.458</v>
      </c>
      <c r="I28" s="17" t="n">
        <f aca="false">J28*0.4</f>
        <v>174.972</v>
      </c>
      <c r="J28" s="20" t="n">
        <f aca="false">G28*E28</f>
        <v>437.43</v>
      </c>
      <c r="K28" s="21" t="n">
        <f aca="false">F28*1.3</f>
        <v>208.299</v>
      </c>
    </row>
    <row r="29" customFormat="false" ht="22.35" hidden="false" customHeight="false" outlineLevel="0" collapsed="false">
      <c r="A29" s="32" t="n">
        <v>96546</v>
      </c>
      <c r="B29" s="29" t="s">
        <v>40</v>
      </c>
      <c r="C29" s="29" t="s">
        <v>41</v>
      </c>
      <c r="D29" s="17" t="s">
        <v>42</v>
      </c>
      <c r="E29" s="30" t="n">
        <v>104.7</v>
      </c>
      <c r="F29" s="22" t="n">
        <v>16.5</v>
      </c>
      <c r="G29" s="19" t="n">
        <f aca="false">ROUND((F29*(1+$G$16)),2)</f>
        <v>21.45</v>
      </c>
      <c r="H29" s="20" t="n">
        <f aca="false">J29*0.6</f>
        <v>1347.489</v>
      </c>
      <c r="I29" s="20" t="n">
        <f aca="false">J29*0.4</f>
        <v>898.326</v>
      </c>
      <c r="J29" s="20" t="n">
        <f aca="false">G29*E29</f>
        <v>2245.815</v>
      </c>
      <c r="K29" s="21" t="n">
        <f aca="false">F29*1.3</f>
        <v>21.45</v>
      </c>
      <c r="M29" s="2"/>
    </row>
    <row r="30" customFormat="false" ht="13.8" hidden="false" customHeight="true" outlineLevel="0" collapsed="false">
      <c r="A30" s="23" t="s">
        <v>43</v>
      </c>
      <c r="B30" s="23"/>
      <c r="C30" s="23"/>
      <c r="D30" s="23"/>
      <c r="E30" s="23"/>
      <c r="F30" s="23"/>
      <c r="G30" s="23"/>
      <c r="H30" s="23"/>
      <c r="I30" s="24" t="s">
        <v>28</v>
      </c>
      <c r="J30" s="25" t="n">
        <f aca="false">SUM(J25:J29)</f>
        <v>6412.2072</v>
      </c>
      <c r="K30" s="21"/>
    </row>
    <row r="31" customFormat="false" ht="22.35" hidden="false" customHeight="false" outlineLevel="0" collapsed="false">
      <c r="A31" s="33"/>
      <c r="B31" s="34"/>
      <c r="C31" s="35" t="s">
        <v>44</v>
      </c>
      <c r="D31" s="36"/>
      <c r="E31" s="37"/>
      <c r="F31" s="38"/>
      <c r="G31" s="39"/>
      <c r="H31" s="40"/>
      <c r="I31" s="40"/>
      <c r="J31" s="40"/>
      <c r="K31" s="21"/>
    </row>
    <row r="32" customFormat="false" ht="22.35" hidden="false" customHeight="false" outlineLevel="0" collapsed="false">
      <c r="A32" s="15" t="n">
        <v>92720</v>
      </c>
      <c r="B32" s="29" t="s">
        <v>45</v>
      </c>
      <c r="C32" s="31" t="s">
        <v>46</v>
      </c>
      <c r="D32" s="17" t="s">
        <v>25</v>
      </c>
      <c r="E32" s="30" t="n">
        <v>0.9</v>
      </c>
      <c r="F32" s="22" t="n">
        <v>470.22</v>
      </c>
      <c r="G32" s="19" t="n">
        <f aca="false">ROUND((F32*(1+$G$16)),2)</f>
        <v>611.29</v>
      </c>
      <c r="H32" s="17" t="n">
        <f aca="false">J32*0.6</f>
        <v>330.0966</v>
      </c>
      <c r="I32" s="17" t="n">
        <f aca="false">J32*0.4</f>
        <v>220.0644</v>
      </c>
      <c r="J32" s="20" t="n">
        <f aca="false">G32*E32</f>
        <v>550.161</v>
      </c>
      <c r="K32" s="21" t="n">
        <f aca="false">F32*1.3</f>
        <v>611.286</v>
      </c>
    </row>
    <row r="33" customFormat="false" ht="32.55" hidden="false" customHeight="false" outlineLevel="0" collapsed="false">
      <c r="A33" s="15" t="n">
        <v>92263</v>
      </c>
      <c r="B33" s="29" t="s">
        <v>47</v>
      </c>
      <c r="C33" s="11" t="s">
        <v>48</v>
      </c>
      <c r="D33" s="17" t="s">
        <v>37</v>
      </c>
      <c r="E33" s="30" t="n">
        <v>17.38</v>
      </c>
      <c r="F33" s="22" t="n">
        <v>128.07</v>
      </c>
      <c r="G33" s="19" t="n">
        <f aca="false">ROUND((F33*(1+$G$16)),2)</f>
        <v>166.49</v>
      </c>
      <c r="H33" s="20" t="n">
        <f aca="false">J33*0.6</f>
        <v>1736.15772</v>
      </c>
      <c r="I33" s="20" t="n">
        <f aca="false">J33*0.4</f>
        <v>1157.43848</v>
      </c>
      <c r="J33" s="20" t="n">
        <f aca="false">G33*E33</f>
        <v>2893.5962</v>
      </c>
      <c r="K33" s="21" t="n">
        <f aca="false">F33*1.3</f>
        <v>166.491</v>
      </c>
    </row>
    <row r="34" customFormat="false" ht="53.55" hidden="false" customHeight="false" outlineLevel="0" collapsed="false">
      <c r="A34" s="28" t="n">
        <v>92779</v>
      </c>
      <c r="B34" s="29" t="s">
        <v>49</v>
      </c>
      <c r="C34" s="11" t="s">
        <v>50</v>
      </c>
      <c r="D34" s="17" t="s">
        <v>42</v>
      </c>
      <c r="E34" s="30" t="n">
        <v>120.2</v>
      </c>
      <c r="F34" s="22" t="n">
        <v>13.95</v>
      </c>
      <c r="G34" s="19" t="n">
        <f aca="false">ROUND((F34*(1+$G$16)),2)</f>
        <v>18.14</v>
      </c>
      <c r="H34" s="20" t="n">
        <f aca="false">J34*0.6</f>
        <v>1308.2568</v>
      </c>
      <c r="I34" s="20" t="n">
        <f aca="false">J34*0.4</f>
        <v>872.1712</v>
      </c>
      <c r="J34" s="20" t="n">
        <f aca="false">G34*E34</f>
        <v>2180.428</v>
      </c>
      <c r="K34" s="21" t="n">
        <f aca="false">F34*1.3</f>
        <v>18.135</v>
      </c>
    </row>
    <row r="35" customFormat="false" ht="43.4" hidden="false" customHeight="false" outlineLevel="0" collapsed="false">
      <c r="A35" s="15" t="n">
        <v>92775</v>
      </c>
      <c r="B35" s="29" t="s">
        <v>51</v>
      </c>
      <c r="C35" s="29" t="s">
        <v>52</v>
      </c>
      <c r="D35" s="17" t="s">
        <v>42</v>
      </c>
      <c r="E35" s="30" t="n">
        <v>17</v>
      </c>
      <c r="F35" s="22" t="n">
        <v>19.47</v>
      </c>
      <c r="G35" s="19" t="n">
        <f aca="false">ROUND((F35*(1+$G$16)),2)</f>
        <v>25.31</v>
      </c>
      <c r="H35" s="20" t="n">
        <f aca="false">J35*0.6</f>
        <v>258.162</v>
      </c>
      <c r="I35" s="20" t="n">
        <f aca="false">J35*0.4</f>
        <v>172.108</v>
      </c>
      <c r="J35" s="20" t="n">
        <f aca="false">G35*E35</f>
        <v>430.27</v>
      </c>
      <c r="K35" s="21" t="n">
        <f aca="false">F35*1.3</f>
        <v>25.311</v>
      </c>
    </row>
    <row r="36" customFormat="false" ht="13.8" hidden="false" customHeight="true" outlineLevel="0" collapsed="false">
      <c r="A36" s="23" t="s">
        <v>43</v>
      </c>
      <c r="B36" s="23"/>
      <c r="C36" s="23"/>
      <c r="D36" s="23"/>
      <c r="E36" s="23"/>
      <c r="F36" s="23"/>
      <c r="G36" s="23"/>
      <c r="H36" s="23"/>
      <c r="I36" s="24" t="s">
        <v>28</v>
      </c>
      <c r="J36" s="25" t="n">
        <f aca="false">SUM(J32:J35)</f>
        <v>6054.4552</v>
      </c>
      <c r="K36" s="21"/>
    </row>
    <row r="37" customFormat="false" ht="13.8" hidden="false" customHeight="false" outlineLevel="0" collapsed="false">
      <c r="A37" s="33"/>
      <c r="B37" s="34"/>
      <c r="C37" s="35" t="s">
        <v>53</v>
      </c>
      <c r="D37" s="36"/>
      <c r="E37" s="37"/>
      <c r="F37" s="38"/>
      <c r="G37" s="39"/>
      <c r="H37" s="40"/>
      <c r="I37" s="40"/>
      <c r="J37" s="40"/>
      <c r="K37" s="21"/>
    </row>
    <row r="38" customFormat="false" ht="43.4" hidden="false" customHeight="false" outlineLevel="0" collapsed="false">
      <c r="A38" s="15" t="n">
        <v>94965</v>
      </c>
      <c r="B38" s="29" t="s">
        <v>54</v>
      </c>
      <c r="C38" s="31" t="s">
        <v>55</v>
      </c>
      <c r="D38" s="17" t="s">
        <v>25</v>
      </c>
      <c r="E38" s="30" t="n">
        <v>2.3</v>
      </c>
      <c r="F38" s="22" t="n">
        <v>388.64</v>
      </c>
      <c r="G38" s="19" t="n">
        <f aca="false">ROUND((F38*(1+$G$16)),2)</f>
        <v>505.23</v>
      </c>
      <c r="H38" s="17" t="n">
        <f aca="false">J38*0.6</f>
        <v>697.2174</v>
      </c>
      <c r="I38" s="17" t="n">
        <f aca="false">J38*0.4</f>
        <v>464.8116</v>
      </c>
      <c r="J38" s="20" t="n">
        <f aca="false">G38*E38</f>
        <v>1162.029</v>
      </c>
      <c r="K38" s="21" t="n">
        <f aca="false">F38*1.3</f>
        <v>505.232</v>
      </c>
    </row>
    <row r="39" customFormat="false" ht="32.55" hidden="false" customHeight="false" outlineLevel="0" collapsed="false">
      <c r="A39" s="15" t="n">
        <v>92873</v>
      </c>
      <c r="B39" s="15" t="s">
        <v>56</v>
      </c>
      <c r="C39" s="11" t="s">
        <v>39</v>
      </c>
      <c r="D39" s="15" t="s">
        <v>25</v>
      </c>
      <c r="E39" s="17" t="n">
        <f aca="false">E38</f>
        <v>2.3</v>
      </c>
      <c r="F39" s="22" t="n">
        <v>160.23</v>
      </c>
      <c r="G39" s="19" t="n">
        <f aca="false">ROUND((F39*(1+$G$16)),2)</f>
        <v>208.3</v>
      </c>
      <c r="H39" s="17" t="n">
        <f aca="false">J39*0.6</f>
        <v>287.454</v>
      </c>
      <c r="I39" s="17" t="n">
        <f aca="false">J39*0.4</f>
        <v>191.636</v>
      </c>
      <c r="J39" s="20" t="n">
        <f aca="false">G39*E39</f>
        <v>479.09</v>
      </c>
      <c r="K39" s="21" t="n">
        <f aca="false">F39*1.3</f>
        <v>208.299</v>
      </c>
    </row>
    <row r="40" customFormat="false" ht="32.55" hidden="false" customHeight="false" outlineLevel="0" collapsed="false">
      <c r="A40" s="28" t="n">
        <v>92265</v>
      </c>
      <c r="B40" s="29" t="s">
        <v>57</v>
      </c>
      <c r="C40" s="29" t="s">
        <v>58</v>
      </c>
      <c r="D40" s="17" t="s">
        <v>37</v>
      </c>
      <c r="E40" s="30" t="n">
        <v>37.59</v>
      </c>
      <c r="F40" s="22" t="n">
        <v>97.01</v>
      </c>
      <c r="G40" s="19" t="n">
        <f aca="false">ROUND((F40*(1+$G$16)),2)</f>
        <v>126.11</v>
      </c>
      <c r="H40" s="20" t="n">
        <f aca="false">J40*0.6</f>
        <v>2844.28494</v>
      </c>
      <c r="I40" s="20" t="n">
        <f aca="false">J40*0.4</f>
        <v>1896.18996</v>
      </c>
      <c r="J40" s="20" t="n">
        <f aca="false">G40*E40</f>
        <v>4740.4749</v>
      </c>
      <c r="K40" s="21" t="n">
        <f aca="false">F40*1.3</f>
        <v>126.113</v>
      </c>
    </row>
    <row r="41" customFormat="false" ht="22.35" hidden="false" customHeight="false" outlineLevel="0" collapsed="false">
      <c r="A41" s="28" t="n">
        <v>96546</v>
      </c>
      <c r="B41" s="29" t="s">
        <v>59</v>
      </c>
      <c r="C41" s="29" t="s">
        <v>60</v>
      </c>
      <c r="D41" s="17" t="s">
        <v>42</v>
      </c>
      <c r="E41" s="30" t="n">
        <v>137.2</v>
      </c>
      <c r="F41" s="22" t="n">
        <v>16.5</v>
      </c>
      <c r="G41" s="19" t="n">
        <f aca="false">ROUND((F41*(1+$G$16)),2)</f>
        <v>21.45</v>
      </c>
      <c r="H41" s="20" t="n">
        <f aca="false">J41*0.6</f>
        <v>1765.764</v>
      </c>
      <c r="I41" s="20" t="n">
        <f aca="false">J41*0.4</f>
        <v>1177.176</v>
      </c>
      <c r="J41" s="20" t="n">
        <f aca="false">G41*E41</f>
        <v>2942.94</v>
      </c>
      <c r="K41" s="21" t="n">
        <f aca="false">F41*1.3</f>
        <v>21.45</v>
      </c>
    </row>
    <row r="42" customFormat="false" ht="43.4" hidden="false" customHeight="false" outlineLevel="0" collapsed="false">
      <c r="A42" s="15" t="n">
        <v>92775</v>
      </c>
      <c r="B42" s="29" t="s">
        <v>61</v>
      </c>
      <c r="C42" s="29" t="s">
        <v>62</v>
      </c>
      <c r="D42" s="17" t="s">
        <v>42</v>
      </c>
      <c r="E42" s="30" t="n">
        <v>39.8</v>
      </c>
      <c r="F42" s="22" t="n">
        <v>19.47</v>
      </c>
      <c r="G42" s="19" t="n">
        <f aca="false">ROUND((F42*(1+$G$16)),2)</f>
        <v>25.31</v>
      </c>
      <c r="H42" s="20" t="n">
        <f aca="false">J42*0.6</f>
        <v>604.4028</v>
      </c>
      <c r="I42" s="20" t="n">
        <f aca="false">J42*0.4</f>
        <v>402.9352</v>
      </c>
      <c r="J42" s="20" t="n">
        <f aca="false">G42*E42</f>
        <v>1007.338</v>
      </c>
      <c r="K42" s="21" t="n">
        <f aca="false">F42*1.3</f>
        <v>25.311</v>
      </c>
    </row>
    <row r="43" customFormat="false" ht="13.8" hidden="false" customHeight="true" outlineLevel="0" collapsed="false">
      <c r="A43" s="23" t="s">
        <v>43</v>
      </c>
      <c r="B43" s="23"/>
      <c r="C43" s="23"/>
      <c r="D43" s="23"/>
      <c r="E43" s="23"/>
      <c r="F43" s="23"/>
      <c r="G43" s="23"/>
      <c r="H43" s="23"/>
      <c r="I43" s="24" t="s">
        <v>28</v>
      </c>
      <c r="J43" s="25" t="n">
        <f aca="false">SUM(J38:J42)</f>
        <v>10331.8719</v>
      </c>
      <c r="K43" s="21"/>
    </row>
    <row r="44" customFormat="false" ht="15" hidden="false" customHeight="false" outlineLevel="0" collapsed="false">
      <c r="A44" s="14" t="s">
        <v>63</v>
      </c>
      <c r="B44" s="14"/>
      <c r="C44" s="14"/>
      <c r="D44" s="14"/>
      <c r="E44" s="14"/>
      <c r="F44" s="14"/>
      <c r="G44" s="14"/>
      <c r="H44" s="14"/>
      <c r="I44" s="14"/>
      <c r="J44" s="14"/>
      <c r="K44" s="21"/>
    </row>
    <row r="45" customFormat="false" ht="22.35" hidden="false" customHeight="false" outlineLevel="0" collapsed="false">
      <c r="A45" s="15" t="n">
        <v>98557</v>
      </c>
      <c r="B45" s="29" t="s">
        <v>64</v>
      </c>
      <c r="C45" s="31" t="s">
        <v>65</v>
      </c>
      <c r="D45" s="17" t="s">
        <v>37</v>
      </c>
      <c r="E45" s="30" t="n">
        <v>37.6</v>
      </c>
      <c r="F45" s="22" t="n">
        <v>34.4</v>
      </c>
      <c r="G45" s="19" t="n">
        <f aca="false">ROUND((F45*(1+$G$16)),2)</f>
        <v>44.72</v>
      </c>
      <c r="H45" s="41" t="n">
        <f aca="false">J45*0.6</f>
        <v>1008.8832</v>
      </c>
      <c r="I45" s="41" t="n">
        <f aca="false">J45*0.4</f>
        <v>672.5888</v>
      </c>
      <c r="J45" s="20" t="n">
        <f aca="false">G45*E45</f>
        <v>1681.472</v>
      </c>
      <c r="K45" s="21" t="n">
        <f aca="false">F45*1.3</f>
        <v>44.72</v>
      </c>
    </row>
    <row r="46" customFormat="false" ht="13.8" hidden="false" customHeight="true" outlineLevel="0" collapsed="false">
      <c r="A46" s="23" t="s">
        <v>43</v>
      </c>
      <c r="B46" s="23"/>
      <c r="C46" s="23"/>
      <c r="D46" s="23"/>
      <c r="E46" s="23"/>
      <c r="F46" s="23"/>
      <c r="G46" s="23"/>
      <c r="H46" s="23"/>
      <c r="I46" s="24" t="s">
        <v>28</v>
      </c>
      <c r="J46" s="25" t="n">
        <f aca="false">SUM(J45:J45)</f>
        <v>1681.472</v>
      </c>
      <c r="K46" s="21"/>
    </row>
    <row r="47" customFormat="false" ht="15" hidden="false" customHeight="false" outlineLevel="0" collapsed="false">
      <c r="A47" s="14" t="s">
        <v>66</v>
      </c>
      <c r="B47" s="14"/>
      <c r="C47" s="14"/>
      <c r="D47" s="14"/>
      <c r="E47" s="14"/>
      <c r="F47" s="14"/>
      <c r="G47" s="14"/>
      <c r="H47" s="14"/>
      <c r="I47" s="14"/>
      <c r="J47" s="14"/>
    </row>
    <row r="48" customFormat="false" ht="13.8" hidden="false" customHeight="false" outlineLevel="0" collapsed="false">
      <c r="A48" s="26"/>
      <c r="B48" s="26"/>
      <c r="C48" s="27" t="s">
        <v>67</v>
      </c>
      <c r="D48" s="27"/>
      <c r="E48" s="26"/>
      <c r="F48" s="26"/>
      <c r="G48" s="26"/>
      <c r="H48" s="26"/>
      <c r="I48" s="26"/>
      <c r="J48" s="26"/>
    </row>
    <row r="49" customFormat="false" ht="22.35" hidden="false" customHeight="false" outlineLevel="0" collapsed="false">
      <c r="A49" s="15" t="n">
        <v>92720</v>
      </c>
      <c r="B49" s="29" t="s">
        <v>68</v>
      </c>
      <c r="C49" s="31" t="s">
        <v>46</v>
      </c>
      <c r="D49" s="17" t="s">
        <v>25</v>
      </c>
      <c r="E49" s="30" t="n">
        <v>1.9</v>
      </c>
      <c r="F49" s="22" t="n">
        <v>470.22</v>
      </c>
      <c r="G49" s="19" t="n">
        <f aca="false">ROUND((F49*(1+$G$16)),2)</f>
        <v>611.29</v>
      </c>
      <c r="H49" s="17" t="n">
        <f aca="false">J49*0.6</f>
        <v>696.8706</v>
      </c>
      <c r="I49" s="17" t="n">
        <f aca="false">J49*0.4</f>
        <v>464.5804</v>
      </c>
      <c r="J49" s="20" t="n">
        <f aca="false">G49*E49</f>
        <v>1161.451</v>
      </c>
      <c r="K49" s="21" t="n">
        <f aca="false">F49*1.3</f>
        <v>611.286</v>
      </c>
    </row>
    <row r="50" customFormat="false" ht="32.55" hidden="false" customHeight="false" outlineLevel="0" collapsed="false">
      <c r="A50" s="15" t="n">
        <v>92263</v>
      </c>
      <c r="B50" s="15" t="s">
        <v>69</v>
      </c>
      <c r="C50" s="11" t="s">
        <v>48</v>
      </c>
      <c r="D50" s="15" t="s">
        <v>37</v>
      </c>
      <c r="E50" s="30" t="n">
        <v>36.49</v>
      </c>
      <c r="F50" s="22" t="n">
        <v>128.07</v>
      </c>
      <c r="G50" s="19" t="n">
        <f aca="false">ROUND((F50*(1+$G$16)),2)</f>
        <v>166.49</v>
      </c>
      <c r="H50" s="30" t="n">
        <f aca="false">J50*0.6</f>
        <v>3645.13206</v>
      </c>
      <c r="I50" s="30" t="n">
        <f aca="false">J50*0.4</f>
        <v>2430.08804</v>
      </c>
      <c r="J50" s="20" t="n">
        <f aca="false">G50*E50</f>
        <v>6075.2201</v>
      </c>
      <c r="K50" s="21" t="n">
        <f aca="false">F50*1.3</f>
        <v>166.491</v>
      </c>
    </row>
    <row r="51" customFormat="false" ht="43.4" hidden="false" customHeight="false" outlineLevel="0" collapsed="false">
      <c r="A51" s="15" t="n">
        <v>92775</v>
      </c>
      <c r="B51" s="29" t="s">
        <v>70</v>
      </c>
      <c r="C51" s="29" t="s">
        <v>52</v>
      </c>
      <c r="D51" s="17" t="s">
        <v>42</v>
      </c>
      <c r="E51" s="30" t="n">
        <v>35.6</v>
      </c>
      <c r="F51" s="22" t="n">
        <v>19.47</v>
      </c>
      <c r="G51" s="19" t="n">
        <f aca="false">ROUND((F51*(1+$G$16)),2)</f>
        <v>25.31</v>
      </c>
      <c r="H51" s="20" t="n">
        <f aca="false">J51*0.6</f>
        <v>540.6216</v>
      </c>
      <c r="I51" s="20" t="n">
        <f aca="false">J51*0.4</f>
        <v>360.4144</v>
      </c>
      <c r="J51" s="20" t="n">
        <f aca="false">G51*E51</f>
        <v>901.036</v>
      </c>
      <c r="K51" s="21" t="n">
        <f aca="false">F51*1.3</f>
        <v>25.311</v>
      </c>
    </row>
    <row r="52" customFormat="false" ht="53.55" hidden="false" customHeight="false" outlineLevel="0" collapsed="false">
      <c r="A52" s="15" t="n">
        <v>92779</v>
      </c>
      <c r="B52" s="15" t="s">
        <v>71</v>
      </c>
      <c r="C52" s="11" t="s">
        <v>50</v>
      </c>
      <c r="D52" s="15" t="s">
        <v>42</v>
      </c>
      <c r="E52" s="17" t="n">
        <v>178.5</v>
      </c>
      <c r="F52" s="22" t="n">
        <v>13.95</v>
      </c>
      <c r="G52" s="19" t="n">
        <f aca="false">ROUND((F52*(1+$G$16)),2)</f>
        <v>18.14</v>
      </c>
      <c r="H52" s="17" t="n">
        <f aca="false">J52*0.6</f>
        <v>1942.794</v>
      </c>
      <c r="I52" s="17" t="n">
        <f aca="false">J52*0.4</f>
        <v>1295.196</v>
      </c>
      <c r="J52" s="20" t="n">
        <f aca="false">G52*E52</f>
        <v>3237.99</v>
      </c>
      <c r="K52" s="21" t="n">
        <f aca="false">F52*1.3</f>
        <v>18.135</v>
      </c>
    </row>
    <row r="53" customFormat="false" ht="13.8" hidden="false" customHeight="true" outlineLevel="0" collapsed="false">
      <c r="A53" s="23" t="s">
        <v>43</v>
      </c>
      <c r="B53" s="23"/>
      <c r="C53" s="23"/>
      <c r="D53" s="23"/>
      <c r="E53" s="23"/>
      <c r="F53" s="23"/>
      <c r="G53" s="23"/>
      <c r="H53" s="23"/>
      <c r="I53" s="24" t="s">
        <v>28</v>
      </c>
      <c r="J53" s="25" t="n">
        <f aca="false">SUM(J49:J52)</f>
        <v>11375.6971</v>
      </c>
      <c r="K53" s="21"/>
    </row>
    <row r="54" customFormat="false" ht="13.8" hidden="false" customHeight="false" outlineLevel="0" collapsed="false">
      <c r="A54" s="33"/>
      <c r="B54" s="33"/>
      <c r="C54" s="27" t="s">
        <v>72</v>
      </c>
      <c r="D54" s="26"/>
      <c r="E54" s="36"/>
      <c r="F54" s="36"/>
      <c r="G54" s="39"/>
      <c r="H54" s="36"/>
      <c r="I54" s="36"/>
      <c r="J54" s="40"/>
      <c r="K54" s="21"/>
    </row>
    <row r="55" customFormat="false" ht="43.4" hidden="false" customHeight="false" outlineLevel="0" collapsed="false">
      <c r="A55" s="15" t="n">
        <v>92724</v>
      </c>
      <c r="B55" s="15" t="s">
        <v>73</v>
      </c>
      <c r="C55" s="11" t="s">
        <v>74</v>
      </c>
      <c r="D55" s="15" t="s">
        <v>25</v>
      </c>
      <c r="E55" s="17" t="n">
        <v>3.9</v>
      </c>
      <c r="F55" s="22" t="n">
        <v>453.98</v>
      </c>
      <c r="G55" s="19" t="n">
        <f aca="false">ROUND((F55*(1+$G$16)),2)</f>
        <v>590.17</v>
      </c>
      <c r="H55" s="17" t="n">
        <f aca="false">J55*0.6</f>
        <v>1380.9978</v>
      </c>
      <c r="I55" s="17" t="n">
        <f aca="false">J55*0.4</f>
        <v>920.6652</v>
      </c>
      <c r="J55" s="20" t="n">
        <f aca="false">G55*E55</f>
        <v>2301.663</v>
      </c>
      <c r="K55" s="21" t="n">
        <f aca="false">F55*1.3</f>
        <v>590.174</v>
      </c>
    </row>
    <row r="56" customFormat="false" ht="32.55" hidden="false" customHeight="false" outlineLevel="0" collapsed="false">
      <c r="A56" s="15" t="n">
        <v>92265</v>
      </c>
      <c r="B56" s="15" t="s">
        <v>75</v>
      </c>
      <c r="C56" s="29" t="s">
        <v>58</v>
      </c>
      <c r="D56" s="15" t="s">
        <v>37</v>
      </c>
      <c r="E56" s="30" t="n">
        <v>61.11</v>
      </c>
      <c r="F56" s="22" t="n">
        <v>97.01</v>
      </c>
      <c r="G56" s="19" t="n">
        <f aca="false">ROUND((F56*(1+$G$16)),2)</f>
        <v>126.11</v>
      </c>
      <c r="H56" s="30" t="n">
        <f aca="false">J56*0.6</f>
        <v>4623.94926</v>
      </c>
      <c r="I56" s="30" t="n">
        <f aca="false">J56*0.4</f>
        <v>3082.63284</v>
      </c>
      <c r="J56" s="20" t="n">
        <f aca="false">G56*E56</f>
        <v>7706.5821</v>
      </c>
      <c r="K56" s="21" t="n">
        <f aca="false">F56*1.3</f>
        <v>126.113</v>
      </c>
    </row>
    <row r="57" customFormat="false" ht="22.35" hidden="false" customHeight="false" outlineLevel="0" collapsed="false">
      <c r="A57" s="28" t="n">
        <v>92776</v>
      </c>
      <c r="B57" s="29" t="s">
        <v>76</v>
      </c>
      <c r="C57" s="29" t="s">
        <v>77</v>
      </c>
      <c r="D57" s="17" t="s">
        <v>42</v>
      </c>
      <c r="E57" s="30" t="n">
        <v>1.1</v>
      </c>
      <c r="F57" s="22" t="n">
        <v>18.97</v>
      </c>
      <c r="G57" s="19" t="n">
        <f aca="false">ROUND((F57*(1+$G$16)),2)</f>
        <v>24.66</v>
      </c>
      <c r="H57" s="20" t="n">
        <f aca="false">J57*0.6</f>
        <v>16.2756</v>
      </c>
      <c r="I57" s="20" t="n">
        <f aca="false">J57*0.4</f>
        <v>10.8504</v>
      </c>
      <c r="J57" s="20" t="n">
        <f aca="false">G57*E57</f>
        <v>27.126</v>
      </c>
      <c r="K57" s="21" t="n">
        <f aca="false">F57*1.3</f>
        <v>24.661</v>
      </c>
    </row>
    <row r="58" customFormat="false" ht="22.35" hidden="false" customHeight="false" outlineLevel="0" collapsed="false">
      <c r="A58" s="28" t="n">
        <v>92778</v>
      </c>
      <c r="B58" s="29" t="s">
        <v>78</v>
      </c>
      <c r="C58" s="29" t="s">
        <v>79</v>
      </c>
      <c r="D58" s="17" t="s">
        <v>42</v>
      </c>
      <c r="E58" s="30" t="n">
        <v>147.9</v>
      </c>
      <c r="F58" s="22" t="n">
        <v>16.44</v>
      </c>
      <c r="G58" s="19" t="n">
        <f aca="false">ROUND((F58*(1+$G$16)),2)</f>
        <v>21.37</v>
      </c>
      <c r="H58" s="20" t="n">
        <f aca="false">J58*0.6</f>
        <v>1896.3738</v>
      </c>
      <c r="I58" s="20" t="n">
        <f aca="false">J58*0.4</f>
        <v>1264.2492</v>
      </c>
      <c r="J58" s="20" t="n">
        <f aca="false">G58*E58</f>
        <v>3160.623</v>
      </c>
      <c r="K58" s="21" t="n">
        <f aca="false">F58*1.3</f>
        <v>21.372</v>
      </c>
    </row>
    <row r="59" customFormat="false" ht="22.35" hidden="false" customHeight="false" outlineLevel="0" collapsed="false">
      <c r="A59" s="28" t="n">
        <v>92779</v>
      </c>
      <c r="B59" s="29" t="s">
        <v>80</v>
      </c>
      <c r="C59" s="29" t="s">
        <v>81</v>
      </c>
      <c r="D59" s="17" t="s">
        <v>42</v>
      </c>
      <c r="E59" s="30" t="n">
        <v>53.8</v>
      </c>
      <c r="F59" s="22" t="n">
        <v>13.95</v>
      </c>
      <c r="G59" s="19" t="n">
        <f aca="false">ROUND((F59*(1+$G$16)),2)</f>
        <v>18.14</v>
      </c>
      <c r="H59" s="20" t="n">
        <f aca="false">J59*0.6</f>
        <v>585.5592</v>
      </c>
      <c r="I59" s="20" t="n">
        <f aca="false">J59*0.4</f>
        <v>390.3728</v>
      </c>
      <c r="J59" s="20" t="n">
        <f aca="false">G59*E59</f>
        <v>975.932</v>
      </c>
      <c r="K59" s="21" t="n">
        <f aca="false">F59*1.3</f>
        <v>18.135</v>
      </c>
    </row>
    <row r="60" customFormat="false" ht="43.4" hidden="false" customHeight="false" outlineLevel="0" collapsed="false">
      <c r="A60" s="15" t="n">
        <v>92775</v>
      </c>
      <c r="B60" s="29" t="s">
        <v>82</v>
      </c>
      <c r="C60" s="29" t="s">
        <v>83</v>
      </c>
      <c r="D60" s="17" t="s">
        <v>42</v>
      </c>
      <c r="E60" s="30" t="n">
        <v>40.6</v>
      </c>
      <c r="F60" s="22" t="n">
        <v>19.47</v>
      </c>
      <c r="G60" s="19" t="n">
        <f aca="false">ROUND((F60*(1+$G$16)),2)</f>
        <v>25.31</v>
      </c>
      <c r="H60" s="20" t="n">
        <f aca="false">J60*0.6</f>
        <v>616.5516</v>
      </c>
      <c r="I60" s="20" t="n">
        <f aca="false">J60*0.4</f>
        <v>411.0344</v>
      </c>
      <c r="J60" s="20" t="n">
        <f aca="false">G60*E60</f>
        <v>1027.586</v>
      </c>
      <c r="K60" s="21" t="n">
        <f aca="false">F60*1.3</f>
        <v>25.311</v>
      </c>
    </row>
    <row r="61" customFormat="false" ht="13.8" hidden="false" customHeight="false" outlineLevel="0" collapsed="false">
      <c r="A61" s="23"/>
      <c r="B61" s="23"/>
      <c r="C61" s="23"/>
      <c r="D61" s="23"/>
      <c r="E61" s="23"/>
      <c r="F61" s="23"/>
      <c r="G61" s="23"/>
      <c r="H61" s="23"/>
      <c r="I61" s="24" t="s">
        <v>28</v>
      </c>
      <c r="J61" s="25" t="n">
        <f aca="false">SUM(J55:J60)</f>
        <v>15199.5121</v>
      </c>
      <c r="K61" s="21"/>
    </row>
    <row r="62" customFormat="false" ht="13.8" hidden="false" customHeight="false" outlineLevel="0" collapsed="false">
      <c r="A62" s="33"/>
      <c r="B62" s="33"/>
      <c r="C62" s="27" t="s">
        <v>84</v>
      </c>
      <c r="D62" s="33"/>
      <c r="E62" s="42"/>
      <c r="F62" s="36"/>
      <c r="G62" s="39"/>
      <c r="H62" s="36"/>
      <c r="I62" s="36"/>
      <c r="J62" s="40"/>
      <c r="K62" s="21"/>
    </row>
    <row r="63" customFormat="false" ht="43.4" hidden="false" customHeight="false" outlineLevel="0" collapsed="false">
      <c r="A63" s="15" t="n">
        <v>101964</v>
      </c>
      <c r="B63" s="15" t="s">
        <v>85</v>
      </c>
      <c r="C63" s="11" t="s">
        <v>86</v>
      </c>
      <c r="D63" s="15" t="s">
        <v>37</v>
      </c>
      <c r="E63" s="17" t="n">
        <v>81.23</v>
      </c>
      <c r="F63" s="43" t="n">
        <v>139.99</v>
      </c>
      <c r="G63" s="19" t="n">
        <f aca="false">ROUND((F63*(1+$G$16)),2)</f>
        <v>181.99</v>
      </c>
      <c r="H63" s="17" t="n">
        <f aca="false">J63*0.6</f>
        <v>8869.82862</v>
      </c>
      <c r="I63" s="17" t="n">
        <f aca="false">J63*0.4</f>
        <v>5913.21908</v>
      </c>
      <c r="J63" s="20" t="n">
        <f aca="false">G63*E63</f>
        <v>14783.0477</v>
      </c>
      <c r="K63" s="21" t="n">
        <f aca="false">F63*1.3</f>
        <v>181.987</v>
      </c>
    </row>
    <row r="64" customFormat="false" ht="13.8" hidden="false" customHeight="false" outlineLevel="0" collapsed="false">
      <c r="A64" s="23"/>
      <c r="B64" s="23"/>
      <c r="C64" s="23"/>
      <c r="D64" s="23"/>
      <c r="E64" s="23"/>
      <c r="F64" s="23"/>
      <c r="G64" s="23"/>
      <c r="H64" s="23"/>
      <c r="I64" s="24" t="s">
        <v>28</v>
      </c>
      <c r="J64" s="25" t="n">
        <f aca="false">SUM(J63:J63)</f>
        <v>14783.0477</v>
      </c>
    </row>
    <row r="65" customFormat="false" ht="13.8" hidden="false" customHeight="false" outlineLevel="0" collapsed="false">
      <c r="A65" s="42"/>
      <c r="B65" s="44"/>
      <c r="C65" s="27" t="s">
        <v>87</v>
      </c>
      <c r="D65" s="44"/>
      <c r="E65" s="44"/>
      <c r="F65" s="44"/>
      <c r="G65" s="44"/>
      <c r="H65" s="44"/>
      <c r="I65" s="44"/>
      <c r="J65" s="44"/>
    </row>
    <row r="66" customFormat="false" ht="24.4" hidden="false" customHeight="true" outlineLevel="0" collapsed="false">
      <c r="A66" s="15" t="n">
        <v>93187</v>
      </c>
      <c r="B66" s="15" t="s">
        <v>88</v>
      </c>
      <c r="C66" s="11" t="s">
        <v>89</v>
      </c>
      <c r="D66" s="15" t="s">
        <v>22</v>
      </c>
      <c r="E66" s="17" t="n">
        <v>14.68</v>
      </c>
      <c r="F66" s="18" t="n">
        <v>74.67</v>
      </c>
      <c r="G66" s="19" t="n">
        <f aca="false">ROUND((F66*(1+$G$16)),2)</f>
        <v>97.07</v>
      </c>
      <c r="H66" s="17" t="n">
        <f aca="false">J66*0.6</f>
        <v>854.99256</v>
      </c>
      <c r="I66" s="17" t="n">
        <f aca="false">J66*0.4</f>
        <v>569.99504</v>
      </c>
      <c r="J66" s="20" t="n">
        <f aca="false">G66*E66</f>
        <v>1424.9876</v>
      </c>
      <c r="K66" s="21" t="n">
        <f aca="false">F66*1.3</f>
        <v>97.071</v>
      </c>
    </row>
    <row r="67" customFormat="false" ht="31.85" hidden="false" customHeight="true" outlineLevel="0" collapsed="false">
      <c r="A67" s="15" t="n">
        <v>93197</v>
      </c>
      <c r="B67" s="15" t="s">
        <v>90</v>
      </c>
      <c r="C67" s="11" t="s">
        <v>91</v>
      </c>
      <c r="D67" s="15" t="s">
        <v>22</v>
      </c>
      <c r="E67" s="17" t="n">
        <v>14.68</v>
      </c>
      <c r="F67" s="18" t="n">
        <v>69.06</v>
      </c>
      <c r="G67" s="19" t="n">
        <f aca="false">ROUND((F67*(1+$G$16)),2)</f>
        <v>89.78</v>
      </c>
      <c r="H67" s="17" t="n">
        <f aca="false">J67*0.6</f>
        <v>790.78224</v>
      </c>
      <c r="I67" s="17" t="n">
        <f aca="false">J67*0.4</f>
        <v>527.18816</v>
      </c>
      <c r="J67" s="20" t="n">
        <f aca="false">G67*E67</f>
        <v>1317.9704</v>
      </c>
      <c r="K67" s="21" t="n">
        <f aca="false">F67*1.3</f>
        <v>89.778</v>
      </c>
    </row>
    <row r="68" customFormat="false" ht="25.75" hidden="false" customHeight="true" outlineLevel="0" collapsed="false">
      <c r="A68" s="15" t="n">
        <v>93189</v>
      </c>
      <c r="B68" s="15" t="s">
        <v>92</v>
      </c>
      <c r="C68" s="11" t="s">
        <v>93</v>
      </c>
      <c r="D68" s="15" t="s">
        <v>22</v>
      </c>
      <c r="E68" s="17" t="n">
        <v>5.8</v>
      </c>
      <c r="F68" s="45" t="n">
        <v>75.2</v>
      </c>
      <c r="G68" s="19" t="n">
        <f aca="false">ROUND((F68*(1+$G$16)),2)</f>
        <v>97.76</v>
      </c>
      <c r="H68" s="17" t="n">
        <f aca="false">J68*0.6</f>
        <v>340.2048</v>
      </c>
      <c r="I68" s="17" t="n">
        <f aca="false">J68*0.4</f>
        <v>226.8032</v>
      </c>
      <c r="J68" s="20" t="n">
        <f aca="false">G68*E68</f>
        <v>567.008</v>
      </c>
      <c r="K68" s="21" t="n">
        <f aca="false">F68*1.3</f>
        <v>97.76</v>
      </c>
    </row>
    <row r="69" s="46" customFormat="true" ht="13.8" hidden="false" customHeight="false" outlineLevel="0" collapsed="false">
      <c r="A69" s="23"/>
      <c r="B69" s="23"/>
      <c r="C69" s="23"/>
      <c r="D69" s="23"/>
      <c r="E69" s="23"/>
      <c r="F69" s="23"/>
      <c r="G69" s="23"/>
      <c r="H69" s="23"/>
      <c r="I69" s="24" t="s">
        <v>28</v>
      </c>
      <c r="J69" s="25" t="n">
        <f aca="false">SUM(J66:J68)</f>
        <v>3309.966</v>
      </c>
      <c r="K69" s="21"/>
    </row>
    <row r="70" s="46" customFormat="true" ht="13.8" hidden="false" customHeight="false" outlineLevel="0" collapsed="false">
      <c r="A70" s="14" t="s">
        <v>94</v>
      </c>
      <c r="B70" s="14"/>
      <c r="C70" s="14"/>
      <c r="D70" s="14"/>
      <c r="E70" s="14"/>
      <c r="F70" s="14"/>
      <c r="G70" s="14"/>
      <c r="H70" s="14"/>
      <c r="I70" s="14"/>
      <c r="J70" s="14"/>
      <c r="K70" s="21"/>
    </row>
    <row r="71" s="46" customFormat="true" ht="74.6" hidden="false" customHeight="true" outlineLevel="0" collapsed="false">
      <c r="A71" s="15" t="n">
        <v>87521</v>
      </c>
      <c r="B71" s="15" t="s">
        <v>95</v>
      </c>
      <c r="C71" s="11" t="s">
        <v>96</v>
      </c>
      <c r="D71" s="15" t="s">
        <v>37</v>
      </c>
      <c r="E71" s="17" t="n">
        <v>157.2</v>
      </c>
      <c r="F71" s="22" t="n">
        <v>70.78</v>
      </c>
      <c r="G71" s="19" t="n">
        <f aca="false">ROUND((F71*(1+$G$16)),2)</f>
        <v>92.01</v>
      </c>
      <c r="H71" s="17" t="n">
        <f aca="false">J71*0.6</f>
        <v>8678.3832</v>
      </c>
      <c r="I71" s="17" t="n">
        <f aca="false">J71*0.4</f>
        <v>5785.5888</v>
      </c>
      <c r="J71" s="20" t="n">
        <f aca="false">G71*E71</f>
        <v>14463.972</v>
      </c>
      <c r="K71" s="21" t="n">
        <f aca="false">F71*1.3</f>
        <v>92.014</v>
      </c>
    </row>
    <row r="72" s="46" customFormat="true" ht="13.8" hidden="false" customHeight="false" outlineLevel="0" collapsed="false">
      <c r="A72" s="23"/>
      <c r="B72" s="23"/>
      <c r="C72" s="23"/>
      <c r="D72" s="23"/>
      <c r="E72" s="23"/>
      <c r="F72" s="23"/>
      <c r="G72" s="23"/>
      <c r="H72" s="23"/>
      <c r="I72" s="24" t="s">
        <v>28</v>
      </c>
      <c r="J72" s="25" t="n">
        <f aca="false">SUM(J71:J71)</f>
        <v>14463.972</v>
      </c>
      <c r="K72" s="21"/>
      <c r="M72" s="46" t="s">
        <v>97</v>
      </c>
    </row>
    <row r="73" s="46" customFormat="true" ht="15" hidden="false" customHeight="false" outlineLevel="0" collapsed="false">
      <c r="A73" s="14" t="s">
        <v>98</v>
      </c>
      <c r="B73" s="14"/>
      <c r="C73" s="14"/>
      <c r="D73" s="14"/>
      <c r="E73" s="14"/>
      <c r="F73" s="14"/>
      <c r="G73" s="14"/>
      <c r="H73" s="14"/>
      <c r="I73" s="14"/>
      <c r="J73" s="14"/>
      <c r="K73" s="47"/>
      <c r="L73" s="47"/>
      <c r="M73" s="47"/>
      <c r="N73" s="47"/>
      <c r="O73" s="47"/>
      <c r="P73" s="47"/>
      <c r="Q73" s="47"/>
      <c r="R73" s="47"/>
      <c r="S73" s="47"/>
      <c r="T73" s="47"/>
    </row>
    <row r="74" s="46" customFormat="true" ht="39.25" hidden="false" customHeight="true" outlineLevel="0" collapsed="false">
      <c r="A74" s="48" t="s">
        <v>99</v>
      </c>
      <c r="B74" s="49" t="s">
        <v>100</v>
      </c>
      <c r="C74" s="50" t="s">
        <v>101</v>
      </c>
      <c r="D74" s="51" t="s">
        <v>37</v>
      </c>
      <c r="E74" s="52" t="n">
        <v>19.35</v>
      </c>
      <c r="F74" s="18" t="n">
        <v>690.12</v>
      </c>
      <c r="G74" s="19" t="n">
        <f aca="false">ROUND((F74*(1+$G$16)),2)</f>
        <v>897.16</v>
      </c>
      <c r="H74" s="17" t="n">
        <f aca="false">J74*0.6</f>
        <v>10416.0276</v>
      </c>
      <c r="I74" s="17" t="n">
        <f aca="false">J74*0.4</f>
        <v>6944.0184</v>
      </c>
      <c r="J74" s="53" t="n">
        <f aca="false">G74*E74</f>
        <v>17360.046</v>
      </c>
      <c r="K74" s="21" t="n">
        <f aca="false">F74*1.3</f>
        <v>897.156</v>
      </c>
    </row>
    <row r="75" s="46" customFormat="true" ht="34.55" hidden="false" customHeight="true" outlineLevel="0" collapsed="false">
      <c r="A75" s="48" t="s">
        <v>102</v>
      </c>
      <c r="B75" s="49" t="s">
        <v>103</v>
      </c>
      <c r="C75" s="50" t="s">
        <v>104</v>
      </c>
      <c r="D75" s="51" t="s">
        <v>105</v>
      </c>
      <c r="E75" s="52" t="n">
        <v>6.42</v>
      </c>
      <c r="F75" s="18" t="n">
        <v>532.75</v>
      </c>
      <c r="G75" s="19" t="n">
        <f aca="false">ROUND((F75*(1+$G$16)),2)</f>
        <v>692.58</v>
      </c>
      <c r="H75" s="17" t="n">
        <f aca="false">J75*0.6</f>
        <v>2667.81816</v>
      </c>
      <c r="I75" s="17" t="n">
        <f aca="false">J75*0.4</f>
        <v>1778.54544</v>
      </c>
      <c r="J75" s="53" t="n">
        <f aca="false">G75*E75</f>
        <v>4446.3636</v>
      </c>
      <c r="K75" s="21" t="n">
        <f aca="false">F75*1.3</f>
        <v>692.575</v>
      </c>
    </row>
    <row r="76" s="46" customFormat="true" ht="31.4" hidden="false" customHeight="true" outlineLevel="0" collapsed="false">
      <c r="A76" s="54" t="s">
        <v>106</v>
      </c>
      <c r="B76" s="29" t="s">
        <v>107</v>
      </c>
      <c r="C76" s="55" t="s">
        <v>108</v>
      </c>
      <c r="D76" s="17" t="s">
        <v>22</v>
      </c>
      <c r="E76" s="17" t="n">
        <v>39.5</v>
      </c>
      <c r="F76" s="18" t="n">
        <v>70.98</v>
      </c>
      <c r="G76" s="19" t="n">
        <f aca="false">ROUND((F76*(1+$G$16)),2)</f>
        <v>92.27</v>
      </c>
      <c r="H76" s="17" t="n">
        <f aca="false">J76*0.6</f>
        <v>2186.799</v>
      </c>
      <c r="I76" s="17" t="n">
        <f aca="false">J76*0.4</f>
        <v>1457.866</v>
      </c>
      <c r="J76" s="53" t="n">
        <f aca="false">G76*E76</f>
        <v>3644.665</v>
      </c>
      <c r="K76" s="21" t="n">
        <f aca="false">F76*1.3</f>
        <v>92.274</v>
      </c>
    </row>
    <row r="77" s="46" customFormat="true" ht="21.95" hidden="false" customHeight="true" outlineLevel="0" collapsed="false">
      <c r="A77" s="54" t="s">
        <v>109</v>
      </c>
      <c r="B77" s="29" t="s">
        <v>110</v>
      </c>
      <c r="C77" s="55" t="s">
        <v>111</v>
      </c>
      <c r="D77" s="17" t="s">
        <v>37</v>
      </c>
      <c r="E77" s="17" t="n">
        <v>8.6</v>
      </c>
      <c r="F77" s="22" t="n">
        <v>446.48</v>
      </c>
      <c r="G77" s="19" t="n">
        <f aca="false">ROUND((F77*(1+$G$16)),2)</f>
        <v>580.42</v>
      </c>
      <c r="H77" s="17" t="n">
        <f aca="false">J77*0.6</f>
        <v>2994.9672</v>
      </c>
      <c r="I77" s="17" t="n">
        <f aca="false">J77*0.4</f>
        <v>1996.6448</v>
      </c>
      <c r="J77" s="53" t="n">
        <f aca="false">G77*E77</f>
        <v>4991.612</v>
      </c>
      <c r="K77" s="21" t="n">
        <f aca="false">F77*1.3</f>
        <v>580.424</v>
      </c>
    </row>
    <row r="78" s="46" customFormat="true" ht="13.8" hidden="false" customHeight="false" outlineLevel="0" collapsed="false">
      <c r="A78" s="56" t="s">
        <v>112</v>
      </c>
      <c r="B78" s="29" t="s">
        <v>113</v>
      </c>
      <c r="C78" s="55" t="s">
        <v>114</v>
      </c>
      <c r="D78" s="17" t="s">
        <v>115</v>
      </c>
      <c r="E78" s="17" t="n">
        <v>2</v>
      </c>
      <c r="F78" s="57" t="n">
        <v>140.3</v>
      </c>
      <c r="G78" s="19" t="n">
        <f aca="false">ROUND((F78*(1+$G$16)),2)</f>
        <v>182.39</v>
      </c>
      <c r="H78" s="17" t="n">
        <f aca="false">J78*0.6</f>
        <v>218.868</v>
      </c>
      <c r="I78" s="17" t="n">
        <f aca="false">J78*0.4</f>
        <v>145.912</v>
      </c>
      <c r="J78" s="53" t="n">
        <f aca="false">G78*E78</f>
        <v>364.78</v>
      </c>
      <c r="K78" s="21" t="n">
        <f aca="false">F78*1.3</f>
        <v>182.39</v>
      </c>
    </row>
    <row r="79" s="46" customFormat="true" ht="22.35" hidden="false" customHeight="false" outlineLevel="0" collapsed="false">
      <c r="A79" s="58" t="n">
        <v>94588</v>
      </c>
      <c r="B79" s="29" t="s">
        <v>116</v>
      </c>
      <c r="C79" s="55" t="s">
        <v>117</v>
      </c>
      <c r="D79" s="17" t="s">
        <v>22</v>
      </c>
      <c r="E79" s="17" t="n">
        <v>12.6</v>
      </c>
      <c r="F79" s="18" t="n">
        <v>70.98</v>
      </c>
      <c r="G79" s="19" t="n">
        <f aca="false">ROUND((F79*(1+$G$16)),2)</f>
        <v>92.27</v>
      </c>
      <c r="H79" s="17" t="n">
        <f aca="false">J79*0.6</f>
        <v>697.5612</v>
      </c>
      <c r="I79" s="17" t="n">
        <f aca="false">J79*0.4</f>
        <v>465.0408</v>
      </c>
      <c r="J79" s="59" t="n">
        <f aca="false">G79*E79</f>
        <v>1162.602</v>
      </c>
      <c r="K79" s="21" t="n">
        <f aca="false">F79*1.3</f>
        <v>92.274</v>
      </c>
    </row>
    <row r="80" s="46" customFormat="true" ht="32.55" hidden="false" customHeight="false" outlineLevel="0" collapsed="false">
      <c r="A80" s="58" t="n">
        <v>101965</v>
      </c>
      <c r="B80" s="29" t="s">
        <v>118</v>
      </c>
      <c r="C80" s="55" t="s">
        <v>119</v>
      </c>
      <c r="D80" s="17" t="s">
        <v>22</v>
      </c>
      <c r="E80" s="17" t="n">
        <v>10.75</v>
      </c>
      <c r="F80" s="22" t="n">
        <v>105.2</v>
      </c>
      <c r="G80" s="19" t="n">
        <f aca="false">ROUND((F80*(1+$G$16)),2)</f>
        <v>136.76</v>
      </c>
      <c r="H80" s="17" t="n">
        <f aca="false">J80*0.6</f>
        <v>882.102</v>
      </c>
      <c r="I80" s="17" t="n">
        <f aca="false">J80*0.4</f>
        <v>588.068</v>
      </c>
      <c r="J80" s="59" t="n">
        <f aca="false">G80*E80</f>
        <v>1470.17</v>
      </c>
      <c r="K80" s="21" t="n">
        <f aca="false">F80*1.3</f>
        <v>136.76</v>
      </c>
    </row>
    <row r="81" s="46" customFormat="true" ht="12.8" hidden="false" customHeight="false" outlineLevel="0" collapsed="false">
      <c r="A81" s="23"/>
      <c r="B81" s="23"/>
      <c r="C81" s="23"/>
      <c r="D81" s="23"/>
      <c r="E81" s="23"/>
      <c r="F81" s="23"/>
      <c r="G81" s="23"/>
      <c r="H81" s="23"/>
      <c r="I81" s="24" t="s">
        <v>28</v>
      </c>
      <c r="J81" s="25" t="n">
        <f aca="false">SUM(J74:J80)</f>
        <v>33440.2386</v>
      </c>
      <c r="K81" s="29"/>
      <c r="L81" s="29"/>
      <c r="M81" s="29"/>
      <c r="N81" s="29"/>
      <c r="O81" s="29"/>
      <c r="P81" s="29"/>
      <c r="Q81" s="29"/>
      <c r="R81" s="29"/>
    </row>
    <row r="82" s="46" customFormat="true" ht="15" hidden="false" customHeight="false" outlineLevel="0" collapsed="false">
      <c r="A82" s="14" t="s">
        <v>120</v>
      </c>
      <c r="B82" s="14"/>
      <c r="C82" s="14"/>
      <c r="D82" s="14"/>
      <c r="E82" s="14"/>
      <c r="F82" s="14"/>
      <c r="G82" s="14"/>
      <c r="H82" s="14"/>
      <c r="I82" s="14"/>
      <c r="J82" s="14"/>
      <c r="K82" s="47"/>
      <c r="L82" s="47"/>
      <c r="M82" s="47"/>
      <c r="N82" s="47"/>
      <c r="O82" s="47"/>
      <c r="P82" s="47"/>
      <c r="Q82" s="47"/>
      <c r="R82" s="47"/>
      <c r="S82" s="47"/>
      <c r="T82" s="47"/>
    </row>
    <row r="83" s="46" customFormat="true" ht="30.5" hidden="false" customHeight="true" outlineLevel="0" collapsed="false">
      <c r="A83" s="54" t="s">
        <v>121</v>
      </c>
      <c r="B83" s="29" t="s">
        <v>122</v>
      </c>
      <c r="C83" s="55" t="s">
        <v>123</v>
      </c>
      <c r="D83" s="17" t="s">
        <v>37</v>
      </c>
      <c r="E83" s="17" t="n">
        <v>20.95</v>
      </c>
      <c r="F83" s="22" t="n">
        <v>216.69</v>
      </c>
      <c r="G83" s="19" t="n">
        <f aca="false">ROUND((F83*(1+$G$16)),2)</f>
        <v>281.7</v>
      </c>
      <c r="H83" s="17" t="n">
        <f aca="false">J83*0.6</f>
        <v>3540.969</v>
      </c>
      <c r="I83" s="17" t="n">
        <f aca="false">J83*0.4</f>
        <v>2360.646</v>
      </c>
      <c r="J83" s="53" t="n">
        <f aca="false">G83*E83</f>
        <v>5901.615</v>
      </c>
      <c r="K83" s="21" t="n">
        <f aca="false">F83*1.3</f>
        <v>281.697</v>
      </c>
    </row>
    <row r="84" s="46" customFormat="true" ht="13.8" hidden="false" customHeight="false" outlineLevel="0" collapsed="false">
      <c r="A84" s="23"/>
      <c r="B84" s="23"/>
      <c r="C84" s="23"/>
      <c r="D84" s="23"/>
      <c r="E84" s="23"/>
      <c r="F84" s="23"/>
      <c r="G84" s="23"/>
      <c r="H84" s="23"/>
      <c r="I84" s="24" t="s">
        <v>28</v>
      </c>
      <c r="J84" s="25" t="n">
        <f aca="false">SUM(J83:J83)</f>
        <v>5901.615</v>
      </c>
      <c r="K84" s="21"/>
    </row>
    <row r="85" s="46" customFormat="true" ht="15" hidden="false" customHeight="false" outlineLevel="0" collapsed="false">
      <c r="A85" s="14" t="s">
        <v>124</v>
      </c>
      <c r="B85" s="14"/>
      <c r="C85" s="14"/>
      <c r="D85" s="14"/>
      <c r="E85" s="14"/>
      <c r="F85" s="14"/>
      <c r="G85" s="14"/>
      <c r="H85" s="14"/>
      <c r="I85" s="14"/>
      <c r="J85" s="14"/>
      <c r="K85" s="21"/>
    </row>
    <row r="86" s="46" customFormat="true" ht="22.35" hidden="false" customHeight="false" outlineLevel="0" collapsed="false">
      <c r="A86" s="60" t="s">
        <v>125</v>
      </c>
      <c r="B86" s="49" t="s">
        <v>126</v>
      </c>
      <c r="C86" s="50" t="s">
        <v>127</v>
      </c>
      <c r="D86" s="51" t="s">
        <v>128</v>
      </c>
      <c r="E86" s="52" t="n">
        <v>11</v>
      </c>
      <c r="F86" s="18" t="n">
        <v>380.47</v>
      </c>
      <c r="G86" s="19" t="n">
        <f aca="false">ROUND((F86*(1+$G$16)),2)</f>
        <v>494.61</v>
      </c>
      <c r="H86" s="17" t="n">
        <f aca="false">J86*0.6</f>
        <v>3264.426</v>
      </c>
      <c r="I86" s="17" t="n">
        <f aca="false">J86*0.4</f>
        <v>2176.284</v>
      </c>
      <c r="J86" s="53" t="n">
        <f aca="false">G86*E86</f>
        <v>5440.71</v>
      </c>
      <c r="K86" s="21" t="n">
        <f aca="false">F86*1.3</f>
        <v>494.611</v>
      </c>
    </row>
    <row r="87" s="46" customFormat="true" ht="32.55" hidden="false" customHeight="false" outlineLevel="0" collapsed="false">
      <c r="A87" s="54" t="s">
        <v>129</v>
      </c>
      <c r="B87" s="29" t="s">
        <v>130</v>
      </c>
      <c r="C87" s="55" t="s">
        <v>131</v>
      </c>
      <c r="D87" s="17" t="s">
        <v>22</v>
      </c>
      <c r="E87" s="17" t="n">
        <v>11.5</v>
      </c>
      <c r="F87" s="22" t="n">
        <v>77.57</v>
      </c>
      <c r="G87" s="19" t="n">
        <f aca="false">ROUND((F87*(1+$G$16)),2)</f>
        <v>100.84</v>
      </c>
      <c r="H87" s="17" t="n">
        <f aca="false">J87*0.6</f>
        <v>695.796</v>
      </c>
      <c r="I87" s="17" t="n">
        <f aca="false">J87*0.4</f>
        <v>463.864</v>
      </c>
      <c r="J87" s="53" t="n">
        <f aca="false">G87*E87</f>
        <v>1159.66</v>
      </c>
      <c r="K87" s="21" t="n">
        <f aca="false">F87*1.3</f>
        <v>100.841</v>
      </c>
    </row>
    <row r="88" s="46" customFormat="true" ht="22.35" hidden="false" customHeight="false" outlineLevel="0" collapsed="false">
      <c r="A88" s="54" t="s">
        <v>132</v>
      </c>
      <c r="B88" s="29" t="s">
        <v>133</v>
      </c>
      <c r="C88" s="55" t="s">
        <v>134</v>
      </c>
      <c r="D88" s="17" t="s">
        <v>22</v>
      </c>
      <c r="E88" s="17" t="n">
        <v>37.9</v>
      </c>
      <c r="F88" s="22" t="n">
        <v>60.56</v>
      </c>
      <c r="G88" s="19" t="n">
        <f aca="false">ROUND((F88*(1+$G$16)),2)</f>
        <v>78.73</v>
      </c>
      <c r="H88" s="17" t="n">
        <f aca="false">J88*0.6</f>
        <v>1790.3202</v>
      </c>
      <c r="I88" s="17" t="n">
        <f aca="false">J88*0.4</f>
        <v>1193.5468</v>
      </c>
      <c r="J88" s="53" t="n">
        <f aca="false">G88*E88</f>
        <v>2983.867</v>
      </c>
      <c r="K88" s="21" t="n">
        <f aca="false">F88*1.3</f>
        <v>78.728</v>
      </c>
    </row>
    <row r="89" s="46" customFormat="true" ht="22.35" hidden="false" customHeight="false" outlineLevel="0" collapsed="false">
      <c r="A89" s="54" t="s">
        <v>135</v>
      </c>
      <c r="B89" s="29" t="s">
        <v>136</v>
      </c>
      <c r="C89" s="55" t="s">
        <v>137</v>
      </c>
      <c r="D89" s="17" t="s">
        <v>37</v>
      </c>
      <c r="E89" s="17" t="n">
        <v>80.55</v>
      </c>
      <c r="F89" s="22" t="n">
        <v>98.41</v>
      </c>
      <c r="G89" s="19" t="n">
        <f aca="false">ROUND((F89*(1+$G$16)),2)</f>
        <v>127.93</v>
      </c>
      <c r="H89" s="17" t="n">
        <f aca="false">J89*0.6</f>
        <v>6182.8569</v>
      </c>
      <c r="I89" s="17" t="n">
        <f aca="false">J89*0.4</f>
        <v>4121.9046</v>
      </c>
      <c r="J89" s="53" t="n">
        <f aca="false">G89*E89</f>
        <v>10304.7615</v>
      </c>
      <c r="K89" s="21" t="n">
        <f aca="false">F89*1.3</f>
        <v>127.933</v>
      </c>
    </row>
    <row r="90" s="46" customFormat="true" ht="22.35" hidden="false" customHeight="false" outlineLevel="0" collapsed="false">
      <c r="A90" s="54" t="s">
        <v>138</v>
      </c>
      <c r="B90" s="29" t="s">
        <v>139</v>
      </c>
      <c r="C90" s="55" t="s">
        <v>140</v>
      </c>
      <c r="D90" s="17" t="s">
        <v>22</v>
      </c>
      <c r="E90" s="17" t="n">
        <v>18</v>
      </c>
      <c r="F90" s="22" t="n">
        <v>53.01</v>
      </c>
      <c r="G90" s="19" t="n">
        <f aca="false">ROUND((F90*(1+$G$16)),2)</f>
        <v>68.91</v>
      </c>
      <c r="H90" s="17" t="n">
        <f aca="false">J90*0.6</f>
        <v>744.228</v>
      </c>
      <c r="I90" s="17" t="n">
        <f aca="false">J90*0.4</f>
        <v>496.152</v>
      </c>
      <c r="J90" s="53" t="n">
        <f aca="false">G90*E90</f>
        <v>1240.38</v>
      </c>
      <c r="K90" s="21" t="n">
        <f aca="false">F90*1.3</f>
        <v>68.913</v>
      </c>
    </row>
    <row r="91" s="46" customFormat="true" ht="22.35" hidden="false" customHeight="false" outlineLevel="0" collapsed="false">
      <c r="A91" s="54" t="s">
        <v>141</v>
      </c>
      <c r="B91" s="29" t="s">
        <v>142</v>
      </c>
      <c r="C91" s="55" t="s">
        <v>143</v>
      </c>
      <c r="D91" s="17" t="s">
        <v>37</v>
      </c>
      <c r="E91" s="17" t="n">
        <v>80.55</v>
      </c>
      <c r="F91" s="22" t="n">
        <v>14.77</v>
      </c>
      <c r="G91" s="19" t="n">
        <f aca="false">ROUND((F91*(1+$G$16)),2)</f>
        <v>19.2</v>
      </c>
      <c r="H91" s="17" t="n">
        <f aca="false">J91*0.6</f>
        <v>927.936</v>
      </c>
      <c r="I91" s="17" t="n">
        <f aca="false">J91*0.4</f>
        <v>618.624</v>
      </c>
      <c r="J91" s="53" t="n">
        <f aca="false">G91*E91</f>
        <v>1546.56</v>
      </c>
      <c r="K91" s="21" t="n">
        <f aca="false">F91*1.3</f>
        <v>19.201</v>
      </c>
    </row>
    <row r="92" s="46" customFormat="true" ht="12.8" hidden="false" customHeight="false" outlineLevel="0" collapsed="false">
      <c r="A92" s="23"/>
      <c r="B92" s="23"/>
      <c r="C92" s="23"/>
      <c r="D92" s="23"/>
      <c r="E92" s="23"/>
      <c r="F92" s="23"/>
      <c r="G92" s="23"/>
      <c r="H92" s="23"/>
      <c r="I92" s="24" t="s">
        <v>28</v>
      </c>
      <c r="J92" s="25" t="n">
        <f aca="false">SUM(J86:J91)</f>
        <v>22675.9385</v>
      </c>
      <c r="K92" s="54"/>
    </row>
    <row r="93" s="46" customFormat="true" ht="15" hidden="false" customHeight="false" outlineLevel="0" collapsed="false">
      <c r="A93" s="14" t="s">
        <v>144</v>
      </c>
      <c r="B93" s="14"/>
      <c r="C93" s="14"/>
      <c r="D93" s="14"/>
      <c r="E93" s="14"/>
      <c r="F93" s="14"/>
      <c r="G93" s="14"/>
      <c r="H93" s="14"/>
      <c r="I93" s="14"/>
      <c r="J93" s="14"/>
      <c r="K93" s="61"/>
    </row>
    <row r="94" s="46" customFormat="true" ht="12.8" hidden="false" customHeight="false" outlineLevel="0" collapsed="false">
      <c r="A94" s="62" t="s">
        <v>145</v>
      </c>
      <c r="B94" s="62"/>
      <c r="C94" s="62"/>
      <c r="D94" s="62" t="s">
        <v>146</v>
      </c>
      <c r="E94" s="62"/>
      <c r="F94" s="62"/>
      <c r="G94" s="62"/>
      <c r="H94" s="62"/>
      <c r="I94" s="62"/>
      <c r="J94" s="62"/>
      <c r="K94" s="61"/>
    </row>
    <row r="95" s="46" customFormat="true" ht="55.6" hidden="false" customHeight="true" outlineLevel="0" collapsed="false">
      <c r="A95" s="63" t="n">
        <v>87879</v>
      </c>
      <c r="B95" s="63" t="s">
        <v>147</v>
      </c>
      <c r="C95" s="64" t="s">
        <v>148</v>
      </c>
      <c r="D95" s="65" t="s">
        <v>37</v>
      </c>
      <c r="E95" s="17" t="n">
        <v>127.71</v>
      </c>
      <c r="F95" s="22" t="n">
        <v>3.24</v>
      </c>
      <c r="G95" s="19" t="n">
        <f aca="false">ROUND((F95*(1+$G$16)),2)</f>
        <v>4.21</v>
      </c>
      <c r="H95" s="17" t="n">
        <f aca="false">J95*0.6</f>
        <v>322.59546</v>
      </c>
      <c r="I95" s="17" t="n">
        <f aca="false">J95*0.4</f>
        <v>215.06364</v>
      </c>
      <c r="J95" s="20" t="n">
        <f aca="false">G95*E95</f>
        <v>537.6591</v>
      </c>
      <c r="K95" s="21" t="n">
        <f aca="false">F95*1.3</f>
        <v>4.212</v>
      </c>
    </row>
    <row r="96" s="46" customFormat="true" ht="68.5" hidden="false" customHeight="true" outlineLevel="0" collapsed="false">
      <c r="A96" s="63" t="n">
        <v>87529</v>
      </c>
      <c r="B96" s="63" t="s">
        <v>149</v>
      </c>
      <c r="C96" s="64" t="s">
        <v>150</v>
      </c>
      <c r="D96" s="65" t="s">
        <v>37</v>
      </c>
      <c r="E96" s="17" t="n">
        <f aca="false">E95</f>
        <v>127.71</v>
      </c>
      <c r="F96" s="22" t="n">
        <v>27.2</v>
      </c>
      <c r="G96" s="19" t="n">
        <f aca="false">ROUND((F96*(1+$G$16)),2)</f>
        <v>35.36</v>
      </c>
      <c r="H96" s="17" t="n">
        <f aca="false">J96*0.6</f>
        <v>2709.49536</v>
      </c>
      <c r="I96" s="17" t="n">
        <f aca="false">J96*0.4</f>
        <v>1806.33024</v>
      </c>
      <c r="J96" s="20" t="n">
        <f aca="false">G96*E96</f>
        <v>4515.8256</v>
      </c>
      <c r="K96" s="21" t="n">
        <f aca="false">F96*1.3</f>
        <v>35.36</v>
      </c>
    </row>
    <row r="97" s="46" customFormat="true" ht="13.8" hidden="false" customHeight="false" outlineLevel="0" collapsed="false">
      <c r="A97" s="23"/>
      <c r="B97" s="23"/>
      <c r="C97" s="23"/>
      <c r="D97" s="23"/>
      <c r="E97" s="23"/>
      <c r="F97" s="23"/>
      <c r="G97" s="23"/>
      <c r="H97" s="23"/>
      <c r="I97" s="24" t="s">
        <v>28</v>
      </c>
      <c r="J97" s="25" t="n">
        <f aca="false">SUM(J95:J96)</f>
        <v>5053.4847</v>
      </c>
      <c r="K97" s="21"/>
    </row>
    <row r="98" s="46" customFormat="true" ht="12.8" hidden="false" customHeight="false" outlineLevel="0" collapsed="false">
      <c r="A98" s="62" t="s">
        <v>151</v>
      </c>
      <c r="B98" s="62"/>
      <c r="C98" s="62" t="s">
        <v>152</v>
      </c>
      <c r="D98" s="62"/>
      <c r="E98" s="62"/>
      <c r="F98" s="62"/>
      <c r="G98" s="62"/>
      <c r="H98" s="62"/>
      <c r="I98" s="62"/>
      <c r="J98" s="62"/>
      <c r="K98" s="61"/>
    </row>
    <row r="99" s="46" customFormat="true" ht="43.4" hidden="false" customHeight="false" outlineLevel="0" collapsed="false">
      <c r="A99" s="63" t="n">
        <v>87879</v>
      </c>
      <c r="B99" s="63" t="s">
        <v>153</v>
      </c>
      <c r="C99" s="64" t="s">
        <v>148</v>
      </c>
      <c r="D99" s="65" t="s">
        <v>37</v>
      </c>
      <c r="E99" s="17" t="n">
        <v>209.89</v>
      </c>
      <c r="F99" s="22" t="n">
        <v>3.24</v>
      </c>
      <c r="G99" s="19" t="n">
        <f aca="false">ROUND((F99*(1+$G$16)),2)</f>
        <v>4.21</v>
      </c>
      <c r="H99" s="17" t="n">
        <f aca="false">J99*0.6</f>
        <v>530.18214</v>
      </c>
      <c r="I99" s="17" t="n">
        <f aca="false">J99*0.4</f>
        <v>353.45476</v>
      </c>
      <c r="J99" s="20" t="n">
        <f aca="false">G99*E99</f>
        <v>883.6369</v>
      </c>
      <c r="K99" s="21" t="n">
        <f aca="false">F99*1.3</f>
        <v>4.212</v>
      </c>
    </row>
    <row r="100" s="46" customFormat="true" ht="32.55" hidden="false" customHeight="false" outlineLevel="0" collapsed="false">
      <c r="A100" s="63" t="s">
        <v>154</v>
      </c>
      <c r="B100" s="63" t="s">
        <v>155</v>
      </c>
      <c r="C100" s="64" t="s">
        <v>156</v>
      </c>
      <c r="D100" s="65" t="s">
        <v>37</v>
      </c>
      <c r="E100" s="17" t="n">
        <v>209.89</v>
      </c>
      <c r="F100" s="22" t="n">
        <v>31.49</v>
      </c>
      <c r="G100" s="19" t="n">
        <f aca="false">ROUND((F100*(1+$G$16)),2)</f>
        <v>40.94</v>
      </c>
      <c r="H100" s="17" t="n">
        <f aca="false">J100*0.6</f>
        <v>5155.73796</v>
      </c>
      <c r="I100" s="17" t="n">
        <f aca="false">J100*0.4</f>
        <v>3437.15864</v>
      </c>
      <c r="J100" s="20" t="n">
        <f aca="false">G100*E100</f>
        <v>8592.8966</v>
      </c>
      <c r="K100" s="21" t="n">
        <f aca="false">F100*1.3</f>
        <v>40.937</v>
      </c>
    </row>
    <row r="101" s="46" customFormat="true" ht="12.8" hidden="false" customHeight="false" outlineLevel="0" collapsed="false">
      <c r="A101" s="23"/>
      <c r="B101" s="23"/>
      <c r="C101" s="23"/>
      <c r="D101" s="23"/>
      <c r="E101" s="23"/>
      <c r="F101" s="23"/>
      <c r="G101" s="23"/>
      <c r="H101" s="23"/>
      <c r="I101" s="24" t="s">
        <v>28</v>
      </c>
      <c r="J101" s="25" t="n">
        <f aca="false">SUM(J99:J100)</f>
        <v>9476.5335</v>
      </c>
      <c r="K101" s="61"/>
    </row>
    <row r="102" s="46" customFormat="true" ht="13.8" hidden="false" customHeight="false" outlineLevel="0" collapsed="false">
      <c r="A102" s="14" t="s">
        <v>157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21" t="n">
        <f aca="false">F102*1.3</f>
        <v>0</v>
      </c>
    </row>
    <row r="103" s="46" customFormat="true" ht="27.8" hidden="false" customHeight="true" outlineLevel="0" collapsed="false">
      <c r="A103" s="15" t="n">
        <v>96113</v>
      </c>
      <c r="B103" s="66" t="s">
        <v>158</v>
      </c>
      <c r="C103" s="11" t="s">
        <v>159</v>
      </c>
      <c r="D103" s="15" t="s">
        <v>37</v>
      </c>
      <c r="E103" s="17" t="n">
        <v>78.2</v>
      </c>
      <c r="F103" s="22" t="n">
        <v>30.41</v>
      </c>
      <c r="G103" s="19" t="n">
        <f aca="false">ROUND((F103*(1+$G$16)),2)</f>
        <v>39.53</v>
      </c>
      <c r="H103" s="67" t="n">
        <f aca="false">J103*0.6</f>
        <v>1854.7476</v>
      </c>
      <c r="I103" s="67" t="n">
        <f aca="false">J103*0.4</f>
        <v>1236.4984</v>
      </c>
      <c r="J103" s="20" t="n">
        <f aca="false">G103*E103</f>
        <v>3091.246</v>
      </c>
      <c r="K103" s="21" t="n">
        <f aca="false">F103*1.3</f>
        <v>39.533</v>
      </c>
    </row>
    <row r="104" s="46" customFormat="true" ht="25.1" hidden="false" customHeight="true" outlineLevel="0" collapsed="false">
      <c r="A104" s="15" t="n">
        <v>87411</v>
      </c>
      <c r="B104" s="68" t="s">
        <v>160</v>
      </c>
      <c r="C104" s="11" t="s">
        <v>161</v>
      </c>
      <c r="D104" s="15" t="s">
        <v>37</v>
      </c>
      <c r="E104" s="17" t="n">
        <v>78.2</v>
      </c>
      <c r="F104" s="22" t="n">
        <v>11.11</v>
      </c>
      <c r="G104" s="19" t="n">
        <f aca="false">ROUND((F104*(1+$G$16)),2)</f>
        <v>14.44</v>
      </c>
      <c r="H104" s="67" t="n">
        <f aca="false">J104*0.6</f>
        <v>677.5248</v>
      </c>
      <c r="I104" s="67" t="n">
        <f aca="false">J104*0.4</f>
        <v>451.6832</v>
      </c>
      <c r="J104" s="20" t="n">
        <f aca="false">G104*E104</f>
        <v>1129.208</v>
      </c>
      <c r="K104" s="21" t="n">
        <f aca="false">F104*1.3</f>
        <v>14.443</v>
      </c>
    </row>
    <row r="105" s="46" customFormat="true" ht="23.05" hidden="false" customHeight="true" outlineLevel="0" collapsed="false">
      <c r="A105" s="63" t="s">
        <v>162</v>
      </c>
      <c r="B105" s="63" t="s">
        <v>163</v>
      </c>
      <c r="C105" s="64" t="s">
        <v>164</v>
      </c>
      <c r="D105" s="65" t="s">
        <v>37</v>
      </c>
      <c r="E105" s="17" t="n">
        <v>2.35</v>
      </c>
      <c r="F105" s="22" t="n">
        <v>15.41</v>
      </c>
      <c r="G105" s="19" t="n">
        <f aca="false">ROUND((F105*(1+$G$16)),2)</f>
        <v>20.03</v>
      </c>
      <c r="H105" s="17" t="n">
        <f aca="false">J105*0.6</f>
        <v>28.2423</v>
      </c>
      <c r="I105" s="17" t="n">
        <f aca="false">J105*0.4</f>
        <v>18.8282</v>
      </c>
      <c r="J105" s="20" t="n">
        <f aca="false">G105*E105</f>
        <v>47.0705</v>
      </c>
      <c r="K105" s="21" t="n">
        <f aca="false">F105*1.3</f>
        <v>20.033</v>
      </c>
    </row>
    <row r="106" s="46" customFormat="true" ht="66.45" hidden="false" customHeight="true" outlineLevel="0" collapsed="false">
      <c r="A106" s="63" t="n">
        <v>87529</v>
      </c>
      <c r="B106" s="63" t="s">
        <v>165</v>
      </c>
      <c r="C106" s="64" t="s">
        <v>150</v>
      </c>
      <c r="D106" s="65" t="s">
        <v>37</v>
      </c>
      <c r="E106" s="17" t="n">
        <v>2.35</v>
      </c>
      <c r="F106" s="22" t="n">
        <v>27.2</v>
      </c>
      <c r="G106" s="19" t="n">
        <f aca="false">ROUND((F106*(1+$G$16)),2)</f>
        <v>35.36</v>
      </c>
      <c r="H106" s="17" t="n">
        <f aca="false">J106*0.6</f>
        <v>49.8576</v>
      </c>
      <c r="I106" s="17" t="n">
        <f aca="false">J106*0.4</f>
        <v>33.2384</v>
      </c>
      <c r="J106" s="20" t="n">
        <f aca="false">G106*E106</f>
        <v>83.096</v>
      </c>
      <c r="K106" s="21" t="n">
        <f aca="false">F106*1.3</f>
        <v>35.36</v>
      </c>
    </row>
    <row r="107" s="46" customFormat="true" ht="13.8" hidden="false" customHeight="false" outlineLevel="0" collapsed="false">
      <c r="A107" s="23"/>
      <c r="B107" s="23"/>
      <c r="C107" s="23"/>
      <c r="D107" s="23"/>
      <c r="E107" s="23"/>
      <c r="F107" s="23"/>
      <c r="G107" s="23"/>
      <c r="H107" s="23"/>
      <c r="I107" s="24" t="s">
        <v>28</v>
      </c>
      <c r="J107" s="25" t="n">
        <f aca="false">SUM(J103:J106)</f>
        <v>4350.6205</v>
      </c>
      <c r="K107" s="21"/>
    </row>
    <row r="108" s="46" customFormat="true" ht="15" hidden="false" customHeight="false" outlineLevel="0" collapsed="false">
      <c r="A108" s="14" t="s">
        <v>166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29"/>
    </row>
    <row r="109" s="46" customFormat="true" ht="13.8" hidden="false" customHeight="false" outlineLevel="0" collapsed="false">
      <c r="A109" s="69" t="s">
        <v>167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21"/>
    </row>
    <row r="110" s="46" customFormat="true" ht="24.25" hidden="false" customHeight="true" outlineLevel="0" collapsed="false">
      <c r="A110" s="64" t="n">
        <v>100743</v>
      </c>
      <c r="B110" s="63" t="s">
        <v>168</v>
      </c>
      <c r="C110" s="11" t="s">
        <v>169</v>
      </c>
      <c r="D110" s="17" t="s">
        <v>37</v>
      </c>
      <c r="E110" s="17" t="n">
        <v>55.9</v>
      </c>
      <c r="F110" s="22" t="n">
        <v>7.8</v>
      </c>
      <c r="G110" s="19" t="n">
        <f aca="false">ROUND((F110*(1+$G$16)),2)</f>
        <v>10.14</v>
      </c>
      <c r="H110" s="17" t="n">
        <f aca="false">J110*0.6</f>
        <v>340.0956</v>
      </c>
      <c r="I110" s="17" t="n">
        <f aca="false">J110*0.4</f>
        <v>226.7304</v>
      </c>
      <c r="J110" s="53" t="n">
        <f aca="false">G110*E110</f>
        <v>566.826</v>
      </c>
      <c r="K110" s="21" t="n">
        <f aca="false">F110*1.3</f>
        <v>10.14</v>
      </c>
    </row>
    <row r="111" s="46" customFormat="true" ht="22.45" hidden="false" customHeight="true" outlineLevel="0" collapsed="false">
      <c r="A111" s="70" t="n">
        <v>100718</v>
      </c>
      <c r="B111" s="71" t="s">
        <v>170</v>
      </c>
      <c r="C111" s="72" t="s">
        <v>171</v>
      </c>
      <c r="D111" s="17" t="s">
        <v>172</v>
      </c>
      <c r="E111" s="73" t="n">
        <v>104.2</v>
      </c>
      <c r="F111" s="22" t="n">
        <v>0.98</v>
      </c>
      <c r="G111" s="19" t="n">
        <f aca="false">ROUND((F111*(1+$G$16)),2)</f>
        <v>1.27</v>
      </c>
      <c r="H111" s="17" t="n">
        <f aca="false">J111*0.6</f>
        <v>79.4004</v>
      </c>
      <c r="I111" s="17" t="n">
        <f aca="false">J111*0.4</f>
        <v>52.9336</v>
      </c>
      <c r="J111" s="53" t="n">
        <f aca="false">G111*E111</f>
        <v>132.334</v>
      </c>
      <c r="K111" s="21" t="n">
        <f aca="false">F111*1.3</f>
        <v>1.274</v>
      </c>
    </row>
    <row r="112" s="46" customFormat="true" ht="26.05" hidden="false" customHeight="true" outlineLevel="0" collapsed="false">
      <c r="A112" s="70" t="n">
        <v>100716</v>
      </c>
      <c r="B112" s="71" t="s">
        <v>173</v>
      </c>
      <c r="C112" s="72" t="s">
        <v>174</v>
      </c>
      <c r="D112" s="17" t="s">
        <v>37</v>
      </c>
      <c r="E112" s="73" t="n">
        <v>55.9</v>
      </c>
      <c r="F112" s="22" t="n">
        <v>24.98</v>
      </c>
      <c r="G112" s="19" t="n">
        <f aca="false">ROUND((F112*(1+$G$16)),2)</f>
        <v>32.47</v>
      </c>
      <c r="H112" s="17" t="n">
        <f aca="false">J112*0.6</f>
        <v>1089.0438</v>
      </c>
      <c r="I112" s="17" t="n">
        <f aca="false">J112*0.4</f>
        <v>726.0292</v>
      </c>
      <c r="J112" s="53" t="n">
        <f aca="false">G112*E112</f>
        <v>1815.073</v>
      </c>
      <c r="K112" s="21" t="n">
        <f aca="false">F112*1.3</f>
        <v>32.474</v>
      </c>
    </row>
    <row r="113" s="46" customFormat="true" ht="33.25" hidden="false" customHeight="true" outlineLevel="0" collapsed="false">
      <c r="A113" s="70" t="n">
        <v>100719</v>
      </c>
      <c r="B113" s="71" t="s">
        <v>175</v>
      </c>
      <c r="C113" s="72" t="s">
        <v>176</v>
      </c>
      <c r="D113" s="17" t="s">
        <v>37</v>
      </c>
      <c r="E113" s="73" t="n">
        <v>55.9</v>
      </c>
      <c r="F113" s="22" t="n">
        <v>8.09</v>
      </c>
      <c r="G113" s="19" t="n">
        <f aca="false">ROUND((F113*(1+$G$16)),2)</f>
        <v>10.52</v>
      </c>
      <c r="H113" s="17" t="n">
        <f aca="false">J113*0.6</f>
        <v>352.8408</v>
      </c>
      <c r="I113" s="17" t="n">
        <f aca="false">J113*0.4</f>
        <v>235.2272</v>
      </c>
      <c r="J113" s="53" t="n">
        <f aca="false">G113*E113</f>
        <v>588.068</v>
      </c>
      <c r="K113" s="21" t="n">
        <f aca="false">F113*1.3</f>
        <v>10.517</v>
      </c>
    </row>
    <row r="114" s="46" customFormat="true" ht="13.8" hidden="false" customHeight="false" outlineLevel="0" collapsed="false">
      <c r="A114" s="23"/>
      <c r="B114" s="23"/>
      <c r="C114" s="23"/>
      <c r="D114" s="23"/>
      <c r="E114" s="23"/>
      <c r="F114" s="23"/>
      <c r="G114" s="23"/>
      <c r="H114" s="23"/>
      <c r="I114" s="24" t="s">
        <v>28</v>
      </c>
      <c r="J114" s="25" t="n">
        <f aca="false">SUM(J110:J113)</f>
        <v>3102.301</v>
      </c>
      <c r="K114" s="21"/>
    </row>
    <row r="115" s="46" customFormat="true" ht="13.8" hidden="false" customHeight="false" outlineLevel="0" collapsed="false">
      <c r="A115" s="69" t="s">
        <v>177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21"/>
    </row>
    <row r="116" s="46" customFormat="true" ht="27.85" hidden="false" customHeight="true" outlineLevel="0" collapsed="false">
      <c r="A116" s="71" t="n">
        <v>88485</v>
      </c>
      <c r="B116" s="71" t="s">
        <v>178</v>
      </c>
      <c r="C116" s="70" t="s">
        <v>179</v>
      </c>
      <c r="D116" s="17" t="s">
        <v>37</v>
      </c>
      <c r="E116" s="73" t="n">
        <v>127.71</v>
      </c>
      <c r="F116" s="22" t="n">
        <v>1.97</v>
      </c>
      <c r="G116" s="19" t="n">
        <f aca="false">ROUND((F116*(1+$G$16)),2)</f>
        <v>2.56</v>
      </c>
      <c r="H116" s="17" t="n">
        <f aca="false">J116*0.6</f>
        <v>196.16256</v>
      </c>
      <c r="I116" s="17" t="n">
        <f aca="false">J116*0.4</f>
        <v>130.77504</v>
      </c>
      <c r="J116" s="53" t="n">
        <f aca="false">G116*E116</f>
        <v>326.9376</v>
      </c>
      <c r="K116" s="21" t="n">
        <f aca="false">F116*1.3</f>
        <v>2.561</v>
      </c>
    </row>
    <row r="117" s="46" customFormat="true" ht="29.65" hidden="false" customHeight="true" outlineLevel="0" collapsed="false">
      <c r="A117" s="74" t="n">
        <v>88497</v>
      </c>
      <c r="B117" s="63" t="s">
        <v>180</v>
      </c>
      <c r="C117" s="11" t="s">
        <v>181</v>
      </c>
      <c r="D117" s="17" t="s">
        <v>37</v>
      </c>
      <c r="E117" s="17" t="n">
        <v>127.71</v>
      </c>
      <c r="F117" s="22" t="n">
        <v>12.56</v>
      </c>
      <c r="G117" s="19" t="n">
        <f aca="false">ROUND((F117*(1+$G$16)),2)</f>
        <v>16.33</v>
      </c>
      <c r="H117" s="17" t="n">
        <f aca="false">J117*0.6</f>
        <v>1251.30258</v>
      </c>
      <c r="I117" s="17" t="n">
        <f aca="false">J117*0.4</f>
        <v>834.20172</v>
      </c>
      <c r="J117" s="53" t="n">
        <f aca="false">G117*E117</f>
        <v>2085.5043</v>
      </c>
      <c r="K117" s="21" t="n">
        <f aca="false">F117*1.3</f>
        <v>16.328</v>
      </c>
    </row>
    <row r="118" s="46" customFormat="true" ht="32.35" hidden="false" customHeight="true" outlineLevel="0" collapsed="false">
      <c r="A118" s="63" t="s">
        <v>182</v>
      </c>
      <c r="B118" s="63" t="s">
        <v>183</v>
      </c>
      <c r="C118" s="64" t="s">
        <v>184</v>
      </c>
      <c r="D118" s="17" t="s">
        <v>37</v>
      </c>
      <c r="E118" s="17" t="n">
        <v>172.59</v>
      </c>
      <c r="F118" s="22" t="n">
        <v>22.54</v>
      </c>
      <c r="G118" s="19" t="n">
        <f aca="false">ROUND((F118*(1+$G$16)),2)</f>
        <v>29.3</v>
      </c>
      <c r="H118" s="17" t="n">
        <f aca="false">J118*0.6</f>
        <v>3034.1322</v>
      </c>
      <c r="I118" s="17" t="n">
        <f aca="false">J118*0.4</f>
        <v>2022.7548</v>
      </c>
      <c r="J118" s="53" t="n">
        <f aca="false">G118*E118</f>
        <v>5056.887</v>
      </c>
      <c r="K118" s="21" t="n">
        <f aca="false">F118*1.3</f>
        <v>29.302</v>
      </c>
    </row>
    <row r="119" s="46" customFormat="true" ht="46.75" hidden="false" customHeight="true" outlineLevel="0" collapsed="false">
      <c r="A119" s="63" t="n">
        <v>88489</v>
      </c>
      <c r="B119" s="63" t="s">
        <v>185</v>
      </c>
      <c r="C119" s="64" t="s">
        <v>186</v>
      </c>
      <c r="D119" s="17" t="s">
        <v>37</v>
      </c>
      <c r="E119" s="17" t="n">
        <v>337.6</v>
      </c>
      <c r="F119" s="22" t="n">
        <v>13.28</v>
      </c>
      <c r="G119" s="19" t="n">
        <f aca="false">ROUND((F119*(1+$G$16)),2)</f>
        <v>17.26</v>
      </c>
      <c r="H119" s="17" t="n">
        <f aca="false">J119*0.6</f>
        <v>3496.1856</v>
      </c>
      <c r="I119" s="17" t="n">
        <f aca="false">J119*0.4</f>
        <v>2330.7904</v>
      </c>
      <c r="J119" s="53" t="n">
        <f aca="false">G119*E119</f>
        <v>5826.976</v>
      </c>
      <c r="K119" s="21" t="n">
        <f aca="false">F119*1.3</f>
        <v>17.264</v>
      </c>
    </row>
    <row r="120" s="46" customFormat="true" ht="13.8" hidden="false" customHeight="false" outlineLevel="0" collapsed="false">
      <c r="A120" s="23"/>
      <c r="B120" s="23"/>
      <c r="C120" s="23"/>
      <c r="D120" s="23"/>
      <c r="E120" s="23"/>
      <c r="F120" s="23"/>
      <c r="G120" s="23"/>
      <c r="H120" s="23"/>
      <c r="I120" s="24" t="s">
        <v>28</v>
      </c>
      <c r="J120" s="25" t="n">
        <f aca="false">SUM(J116:J119)</f>
        <v>13296.3049</v>
      </c>
      <c r="K120" s="21"/>
    </row>
    <row r="121" s="46" customFormat="true" ht="13.8" hidden="false" customHeight="false" outlineLevel="0" collapsed="false">
      <c r="A121" s="69" t="s">
        <v>187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21" t="n">
        <f aca="false">F121*1.3</f>
        <v>0</v>
      </c>
    </row>
    <row r="122" s="46" customFormat="true" ht="25.15" hidden="false" customHeight="true" outlineLevel="0" collapsed="false">
      <c r="A122" s="63" t="s">
        <v>188</v>
      </c>
      <c r="B122" s="63" t="s">
        <v>189</v>
      </c>
      <c r="C122" s="64" t="s">
        <v>190</v>
      </c>
      <c r="D122" s="17" t="s">
        <v>37</v>
      </c>
      <c r="E122" s="17" t="n">
        <v>80.55</v>
      </c>
      <c r="F122" s="22" t="n">
        <v>21.94</v>
      </c>
      <c r="G122" s="19" t="n">
        <f aca="false">ROUND((F122*(1+$G$16)),2)</f>
        <v>28.52</v>
      </c>
      <c r="H122" s="17" t="n">
        <f aca="false">J122*0.6</f>
        <v>1378.3716</v>
      </c>
      <c r="I122" s="17" t="n">
        <f aca="false">J122*0.4</f>
        <v>918.9144</v>
      </c>
      <c r="J122" s="53" t="n">
        <f aca="false">G122*E122</f>
        <v>2297.286</v>
      </c>
      <c r="K122" s="21" t="n">
        <f aca="false">F122*1.3</f>
        <v>28.522</v>
      </c>
    </row>
    <row r="123" s="46" customFormat="true" ht="26.05" hidden="false" customHeight="true" outlineLevel="0" collapsed="false">
      <c r="A123" s="63" t="n">
        <v>88488</v>
      </c>
      <c r="B123" s="63" t="s">
        <v>191</v>
      </c>
      <c r="C123" s="64" t="s">
        <v>192</v>
      </c>
      <c r="D123" s="17" t="s">
        <v>37</v>
      </c>
      <c r="E123" s="17" t="n">
        <v>80.55</v>
      </c>
      <c r="F123" s="22" t="n">
        <v>14.75</v>
      </c>
      <c r="G123" s="19" t="n">
        <f aca="false">ROUND((F123*(1+$G$16)),2)</f>
        <v>19.18</v>
      </c>
      <c r="H123" s="17" t="n">
        <f aca="false">J123*0.6</f>
        <v>926.9694</v>
      </c>
      <c r="I123" s="17" t="n">
        <f aca="false">J123*0.4</f>
        <v>617.9796</v>
      </c>
      <c r="J123" s="53" t="n">
        <f aca="false">G123*E123</f>
        <v>1544.949</v>
      </c>
      <c r="K123" s="21" t="n">
        <f aca="false">F123*1.3</f>
        <v>19.175</v>
      </c>
    </row>
    <row r="124" s="46" customFormat="true" ht="12.8" hidden="false" customHeight="false" outlineLevel="0" collapsed="false">
      <c r="A124" s="23"/>
      <c r="B124" s="23"/>
      <c r="C124" s="23"/>
      <c r="D124" s="23"/>
      <c r="E124" s="23"/>
      <c r="F124" s="23"/>
      <c r="G124" s="23"/>
      <c r="H124" s="23"/>
      <c r="I124" s="24" t="s">
        <v>28</v>
      </c>
      <c r="J124" s="25" t="n">
        <f aca="false">SUM(J122:J123)</f>
        <v>3842.235</v>
      </c>
      <c r="K124" s="61"/>
    </row>
    <row r="125" s="46" customFormat="true" ht="15" hidden="false" customHeight="false" outlineLevel="0" collapsed="false">
      <c r="A125" s="14" t="s">
        <v>193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61"/>
    </row>
    <row r="126" s="46" customFormat="true" ht="22.35" hidden="false" customHeight="false" outlineLevel="0" collapsed="false">
      <c r="A126" s="63" t="n">
        <v>96622</v>
      </c>
      <c r="B126" s="63" t="s">
        <v>194</v>
      </c>
      <c r="C126" s="64" t="s">
        <v>195</v>
      </c>
      <c r="D126" s="17" t="s">
        <v>25</v>
      </c>
      <c r="E126" s="17" t="n">
        <v>4.03</v>
      </c>
      <c r="F126" s="22" t="n">
        <v>92.74</v>
      </c>
      <c r="G126" s="19" t="n">
        <f aca="false">ROUND((F126*(1+$G$16)),2)</f>
        <v>120.56</v>
      </c>
      <c r="H126" s="20" t="n">
        <f aca="false">J126*0.6</f>
        <v>291.51408</v>
      </c>
      <c r="I126" s="20" t="n">
        <f aca="false">J126*0.4</f>
        <v>194.34272</v>
      </c>
      <c r="J126" s="20" t="n">
        <f aca="false">G126*E126</f>
        <v>485.8568</v>
      </c>
      <c r="K126" s="21" t="n">
        <f aca="false">F126*1.3</f>
        <v>120.562</v>
      </c>
    </row>
    <row r="127" s="46" customFormat="true" ht="32.55" hidden="false" customHeight="false" outlineLevel="0" collapsed="false">
      <c r="A127" s="63" t="s">
        <v>196</v>
      </c>
      <c r="B127" s="63" t="s">
        <v>197</v>
      </c>
      <c r="C127" s="64" t="s">
        <v>198</v>
      </c>
      <c r="D127" s="17" t="s">
        <v>37</v>
      </c>
      <c r="E127" s="17" t="n">
        <v>80.55</v>
      </c>
      <c r="F127" s="22" t="n">
        <v>96.91</v>
      </c>
      <c r="G127" s="19" t="n">
        <f aca="false">ROUND((F127*(1+$G$16)),2)</f>
        <v>125.98</v>
      </c>
      <c r="H127" s="20" t="n">
        <f aca="false">J127*0.6</f>
        <v>6088.6134</v>
      </c>
      <c r="I127" s="20" t="n">
        <f aca="false">J127*0.4</f>
        <v>4059.0756</v>
      </c>
      <c r="J127" s="20" t="n">
        <f aca="false">G127*E127</f>
        <v>10147.689</v>
      </c>
      <c r="K127" s="21" t="n">
        <f aca="false">F127*1.3</f>
        <v>125.983</v>
      </c>
    </row>
    <row r="128" s="46" customFormat="true" ht="53.55" hidden="false" customHeight="false" outlineLevel="0" collapsed="false">
      <c r="A128" s="63" t="s">
        <v>199</v>
      </c>
      <c r="B128" s="63" t="s">
        <v>200</v>
      </c>
      <c r="C128" s="64" t="s">
        <v>201</v>
      </c>
      <c r="D128" s="17" t="s">
        <v>37</v>
      </c>
      <c r="E128" s="17" t="n">
        <v>16.68</v>
      </c>
      <c r="F128" s="22" t="n">
        <v>101.2</v>
      </c>
      <c r="G128" s="19" t="n">
        <f aca="false">ROUND((F128*(1+$G$16)),2)</f>
        <v>131.56</v>
      </c>
      <c r="H128" s="20" t="n">
        <f aca="false">J128*0.6</f>
        <v>1316.65248</v>
      </c>
      <c r="I128" s="20" t="n">
        <f aca="false">J128*0.4</f>
        <v>877.76832</v>
      </c>
      <c r="J128" s="20" t="n">
        <f aca="false">G128*E128</f>
        <v>2194.4208</v>
      </c>
      <c r="K128" s="21" t="n">
        <f aca="false">F128*1.3</f>
        <v>131.56</v>
      </c>
    </row>
    <row r="129" s="46" customFormat="true" ht="43.4" hidden="false" customHeight="false" outlineLevel="0" collapsed="false">
      <c r="A129" s="63" t="s">
        <v>202</v>
      </c>
      <c r="B129" s="63" t="s">
        <v>203</v>
      </c>
      <c r="C129" s="64" t="s">
        <v>204</v>
      </c>
      <c r="D129" s="75" t="s">
        <v>37</v>
      </c>
      <c r="E129" s="17" t="n">
        <v>80.55</v>
      </c>
      <c r="F129" s="22" t="n">
        <v>99.11</v>
      </c>
      <c r="G129" s="19" t="n">
        <f aca="false">ROUND((F129*(1+$G$16)),2)</f>
        <v>128.84</v>
      </c>
      <c r="H129" s="20" t="n">
        <f aca="false">J129*0.6</f>
        <v>6226.8372</v>
      </c>
      <c r="I129" s="20" t="n">
        <f aca="false">J129*0.4</f>
        <v>4151.2248</v>
      </c>
      <c r="J129" s="20" t="n">
        <f aca="false">G129*E129</f>
        <v>10378.062</v>
      </c>
      <c r="K129" s="21" t="n">
        <f aca="false">F129*1.3</f>
        <v>128.843</v>
      </c>
    </row>
    <row r="130" customFormat="false" ht="13.8" hidden="false" customHeight="false" outlineLevel="0" collapsed="false">
      <c r="A130" s="23"/>
      <c r="B130" s="23"/>
      <c r="C130" s="23"/>
      <c r="D130" s="23"/>
      <c r="E130" s="23"/>
      <c r="F130" s="23"/>
      <c r="G130" s="23"/>
      <c r="H130" s="23"/>
      <c r="I130" s="24" t="s">
        <v>28</v>
      </c>
      <c r="J130" s="25" t="n">
        <f aca="false">SUM(J126:J129)</f>
        <v>23206.0286</v>
      </c>
    </row>
    <row r="131" customFormat="false" ht="22.45" hidden="false" customHeight="true" outlineLevel="0" collapsed="false">
      <c r="A131" s="76" t="s">
        <v>205</v>
      </c>
      <c r="B131" s="76"/>
      <c r="C131" s="76"/>
      <c r="D131" s="76"/>
      <c r="E131" s="76"/>
      <c r="F131" s="76"/>
      <c r="G131" s="76"/>
      <c r="H131" s="76"/>
      <c r="I131" s="76"/>
      <c r="J131" s="76"/>
      <c r="K131" s="61"/>
    </row>
    <row r="132" s="78" customFormat="true" ht="22.45" hidden="false" customHeight="true" outlineLevel="0" collapsed="false">
      <c r="A132" s="77" t="n">
        <v>101908</v>
      </c>
      <c r="B132" s="77" t="s">
        <v>206</v>
      </c>
      <c r="C132" s="77" t="s">
        <v>207</v>
      </c>
      <c r="D132" s="15" t="s">
        <v>115</v>
      </c>
      <c r="E132" s="15" t="n">
        <v>1</v>
      </c>
      <c r="F132" s="22" t="n">
        <v>211</v>
      </c>
      <c r="G132" s="19" t="n">
        <f aca="false">ROUND((F132*(1+$G$16)),2)</f>
        <v>274.3</v>
      </c>
      <c r="H132" s="20" t="n">
        <f aca="false">J132*0.6</f>
        <v>164.58</v>
      </c>
      <c r="I132" s="20" t="n">
        <f aca="false">J132*0.4</f>
        <v>109.72</v>
      </c>
      <c r="J132" s="20" t="n">
        <f aca="false">G132*E132</f>
        <v>274.3</v>
      </c>
      <c r="K132" s="21" t="n">
        <f aca="false">F132*1.3</f>
        <v>274.3</v>
      </c>
    </row>
    <row r="133" customFormat="false" ht="22.45" hidden="false" customHeight="true" outlineLevel="0" collapsed="false">
      <c r="A133" s="77" t="s">
        <v>208</v>
      </c>
      <c r="B133" s="77" t="s">
        <v>209</v>
      </c>
      <c r="C133" s="77" t="s">
        <v>210</v>
      </c>
      <c r="D133" s="15" t="s">
        <v>115</v>
      </c>
      <c r="E133" s="15" t="n">
        <v>4</v>
      </c>
      <c r="F133" s="79" t="n">
        <v>18.42</v>
      </c>
      <c r="G133" s="19" t="n">
        <f aca="false">ROUND((F133*(1+$G$16)),2)</f>
        <v>23.95</v>
      </c>
      <c r="H133" s="20" t="n">
        <f aca="false">J133*0.6</f>
        <v>57.48</v>
      </c>
      <c r="I133" s="20" t="n">
        <f aca="false">J133*0.4</f>
        <v>38.32</v>
      </c>
      <c r="J133" s="20" t="n">
        <f aca="false">G133*E133</f>
        <v>95.8</v>
      </c>
      <c r="K133" s="21" t="n">
        <f aca="false">F133*1.3</f>
        <v>23.946</v>
      </c>
    </row>
    <row r="134" customFormat="false" ht="22.45" hidden="false" customHeight="true" outlineLevel="0" collapsed="false">
      <c r="A134" s="77"/>
      <c r="B134" s="77" t="s">
        <v>211</v>
      </c>
      <c r="C134" s="77" t="s">
        <v>212</v>
      </c>
      <c r="D134" s="15" t="s">
        <v>115</v>
      </c>
      <c r="E134" s="15" t="n">
        <v>1</v>
      </c>
      <c r="F134" s="80" t="n">
        <v>54</v>
      </c>
      <c r="G134" s="19" t="n">
        <f aca="false">ROUND((F134*(1+$G$16)),2)</f>
        <v>70.2</v>
      </c>
      <c r="H134" s="20" t="n">
        <f aca="false">J134*0.6</f>
        <v>42.12</v>
      </c>
      <c r="I134" s="20" t="n">
        <f aca="false">J134*0.4</f>
        <v>28.08</v>
      </c>
      <c r="J134" s="20" t="n">
        <f aca="false">G134*E134</f>
        <v>70.2</v>
      </c>
      <c r="K134" s="21" t="n">
        <f aca="false">F134*1.3</f>
        <v>70.2</v>
      </c>
    </row>
    <row r="135" customFormat="false" ht="22.45" hidden="false" customHeight="true" outlineLevel="0" collapsed="false">
      <c r="A135" s="77"/>
      <c r="B135" s="77" t="s">
        <v>213</v>
      </c>
      <c r="C135" s="77" t="s">
        <v>214</v>
      </c>
      <c r="D135" s="15" t="s">
        <v>115</v>
      </c>
      <c r="E135" s="15" t="n">
        <v>1</v>
      </c>
      <c r="F135" s="80" t="n">
        <v>47</v>
      </c>
      <c r="G135" s="19" t="n">
        <f aca="false">ROUND((F135*(1+$G$16)),2)</f>
        <v>61.1</v>
      </c>
      <c r="H135" s="20" t="n">
        <f aca="false">J135*0.6</f>
        <v>36.66</v>
      </c>
      <c r="I135" s="20" t="n">
        <f aca="false">J135*0.4</f>
        <v>24.44</v>
      </c>
      <c r="J135" s="20" t="n">
        <f aca="false">G135*E135</f>
        <v>61.1</v>
      </c>
      <c r="K135" s="21" t="n">
        <f aca="false">F135*1.3</f>
        <v>61.1</v>
      </c>
    </row>
    <row r="136" customFormat="false" ht="22.45" hidden="false" customHeight="true" outlineLevel="0" collapsed="false">
      <c r="A136" s="77" t="s">
        <v>215</v>
      </c>
      <c r="B136" s="77" t="s">
        <v>216</v>
      </c>
      <c r="C136" s="77" t="s">
        <v>217</v>
      </c>
      <c r="D136" s="15" t="s">
        <v>115</v>
      </c>
      <c r="E136" s="15" t="n">
        <v>1</v>
      </c>
      <c r="F136" s="79" t="n">
        <v>1162.5</v>
      </c>
      <c r="G136" s="19" t="n">
        <f aca="false">ROUND((F136*(1+$G$16)),2)</f>
        <v>1511.25</v>
      </c>
      <c r="H136" s="20" t="n">
        <f aca="false">J136*0.6</f>
        <v>906.75</v>
      </c>
      <c r="I136" s="20" t="n">
        <f aca="false">J136*0.4</f>
        <v>604.5</v>
      </c>
      <c r="J136" s="20" t="n">
        <f aca="false">G136*E136</f>
        <v>1511.25</v>
      </c>
      <c r="K136" s="21" t="n">
        <f aca="false">F136*1.3</f>
        <v>1511.25</v>
      </c>
    </row>
    <row r="137" customFormat="false" ht="22.45" hidden="false" customHeight="true" outlineLevel="0" collapsed="false">
      <c r="A137" s="23"/>
      <c r="B137" s="23"/>
      <c r="C137" s="23"/>
      <c r="D137" s="23"/>
      <c r="E137" s="23"/>
      <c r="F137" s="23"/>
      <c r="G137" s="23"/>
      <c r="H137" s="23"/>
      <c r="I137" s="24" t="s">
        <v>28</v>
      </c>
      <c r="J137" s="25" t="n">
        <f aca="false">SUM(J132:J136)</f>
        <v>2012.65</v>
      </c>
      <c r="K137" s="21"/>
    </row>
    <row r="138" customFormat="false" ht="22.45" hidden="false" customHeight="true" outlineLevel="0" collapsed="false">
      <c r="A138" s="14" t="s">
        <v>218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61"/>
    </row>
    <row r="139" customFormat="false" ht="31.45" hidden="false" customHeight="true" outlineLevel="0" collapsed="false">
      <c r="A139" s="81" t="s">
        <v>219</v>
      </c>
      <c r="B139" s="82" t="s">
        <v>220</v>
      </c>
      <c r="C139" s="83" t="s">
        <v>221</v>
      </c>
      <c r="D139" s="84" t="s">
        <v>115</v>
      </c>
      <c r="E139" s="85" t="n">
        <v>10</v>
      </c>
      <c r="F139" s="22" t="n">
        <v>9.77</v>
      </c>
      <c r="G139" s="19" t="n">
        <f aca="false">ROUND((F139*(1+$G$16)),2)</f>
        <v>12.7</v>
      </c>
      <c r="H139" s="17" t="n">
        <f aca="false">J139*0.75</f>
        <v>95.25</v>
      </c>
      <c r="I139" s="17" t="n">
        <f aca="false">J139-H139</f>
        <v>31.75</v>
      </c>
      <c r="J139" s="20" t="n">
        <f aca="false">G139*E139</f>
        <v>127</v>
      </c>
      <c r="K139" s="86" t="n">
        <f aca="false">F139*1.3</f>
        <v>12.701</v>
      </c>
      <c r="L139" s="21"/>
    </row>
    <row r="140" customFormat="false" ht="40.45" hidden="false" customHeight="true" outlineLevel="0" collapsed="false">
      <c r="A140" s="82" t="s">
        <v>222</v>
      </c>
      <c r="B140" s="82" t="s">
        <v>223</v>
      </c>
      <c r="C140" s="83" t="s">
        <v>224</v>
      </c>
      <c r="D140" s="84" t="s">
        <v>115</v>
      </c>
      <c r="E140" s="85" t="n">
        <v>1</v>
      </c>
      <c r="F140" s="22" t="n">
        <v>28.51</v>
      </c>
      <c r="G140" s="19" t="n">
        <f aca="false">ROUND((F140*(1+$G$16)),2)</f>
        <v>37.06</v>
      </c>
      <c r="H140" s="17" t="n">
        <f aca="false">J140*0.75</f>
        <v>27.795</v>
      </c>
      <c r="I140" s="17" t="n">
        <f aca="false">J140-H140</f>
        <v>9.265</v>
      </c>
      <c r="J140" s="20" t="n">
        <f aca="false">G140*E140</f>
        <v>37.06</v>
      </c>
      <c r="K140" s="86" t="n">
        <f aca="false">F140*1.3</f>
        <v>37.063</v>
      </c>
      <c r="L140" s="21"/>
    </row>
    <row r="141" customFormat="false" ht="59.3" hidden="false" customHeight="true" outlineLevel="0" collapsed="false">
      <c r="A141" s="82" t="s">
        <v>225</v>
      </c>
      <c r="B141" s="82" t="s">
        <v>226</v>
      </c>
      <c r="C141" s="83" t="s">
        <v>227</v>
      </c>
      <c r="D141" s="84" t="s">
        <v>115</v>
      </c>
      <c r="E141" s="85" t="n">
        <v>1</v>
      </c>
      <c r="F141" s="22" t="n">
        <v>59.12</v>
      </c>
      <c r="G141" s="19" t="n">
        <f aca="false">ROUND((F141*(1+$G$16)),2)</f>
        <v>76.86</v>
      </c>
      <c r="H141" s="17" t="n">
        <f aca="false">J141*0.75</f>
        <v>57.645</v>
      </c>
      <c r="I141" s="17" t="n">
        <f aca="false">J141-H141</f>
        <v>19.215</v>
      </c>
      <c r="J141" s="20" t="n">
        <f aca="false">G141*E141</f>
        <v>76.86</v>
      </c>
      <c r="K141" s="86" t="n">
        <f aca="false">F141*1.3</f>
        <v>76.856</v>
      </c>
      <c r="L141" s="21"/>
    </row>
    <row r="142" customFormat="false" ht="40.45" hidden="false" customHeight="true" outlineLevel="0" collapsed="false">
      <c r="A142" s="82" t="s">
        <v>228</v>
      </c>
      <c r="B142" s="82" t="s">
        <v>229</v>
      </c>
      <c r="C142" s="83" t="s">
        <v>230</v>
      </c>
      <c r="D142" s="84" t="s">
        <v>115</v>
      </c>
      <c r="E142" s="85" t="n">
        <v>5</v>
      </c>
      <c r="F142" s="22" t="n">
        <v>8.28</v>
      </c>
      <c r="G142" s="19" t="n">
        <f aca="false">ROUND((F142*(1+$G$16)),2)</f>
        <v>10.76</v>
      </c>
      <c r="H142" s="17" t="n">
        <f aca="false">J142*0.75</f>
        <v>40.35</v>
      </c>
      <c r="I142" s="17" t="n">
        <f aca="false">J142-H142</f>
        <v>13.45</v>
      </c>
      <c r="J142" s="20" t="n">
        <f aca="false">G142*E142</f>
        <v>53.8</v>
      </c>
      <c r="K142" s="86" t="n">
        <f aca="false">F142*1.3</f>
        <v>10.764</v>
      </c>
      <c r="L142" s="21"/>
    </row>
    <row r="143" customFormat="false" ht="44.95" hidden="false" customHeight="true" outlineLevel="0" collapsed="false">
      <c r="A143" s="82" t="s">
        <v>231</v>
      </c>
      <c r="B143" s="82" t="s">
        <v>232</v>
      </c>
      <c r="C143" s="83" t="s">
        <v>233</v>
      </c>
      <c r="D143" s="84" t="s">
        <v>115</v>
      </c>
      <c r="E143" s="85" t="n">
        <v>1</v>
      </c>
      <c r="F143" s="22" t="n">
        <v>22.2</v>
      </c>
      <c r="G143" s="19" t="n">
        <f aca="false">ROUND((F143*(1+$G$16)),2)</f>
        <v>28.86</v>
      </c>
      <c r="H143" s="17" t="n">
        <f aca="false">J143*0.75</f>
        <v>21.645</v>
      </c>
      <c r="I143" s="17" t="n">
        <f aca="false">J143-H143</f>
        <v>7.215</v>
      </c>
      <c r="J143" s="20" t="n">
        <f aca="false">G143*E143</f>
        <v>28.86</v>
      </c>
      <c r="K143" s="86" t="n">
        <f aca="false">F143*1.3</f>
        <v>28.86</v>
      </c>
      <c r="L143" s="21"/>
    </row>
    <row r="144" customFormat="false" ht="31.45" hidden="false" customHeight="true" outlineLevel="0" collapsed="false">
      <c r="A144" s="81" t="s">
        <v>234</v>
      </c>
      <c r="B144" s="81" t="s">
        <v>235</v>
      </c>
      <c r="C144" s="87" t="s">
        <v>236</v>
      </c>
      <c r="D144" s="84" t="s">
        <v>115</v>
      </c>
      <c r="E144" s="85" t="n">
        <v>3</v>
      </c>
      <c r="F144" s="22" t="n">
        <v>13.09</v>
      </c>
      <c r="G144" s="19" t="n">
        <f aca="false">ROUND((F144*(1+$G$16)),2)</f>
        <v>17.02</v>
      </c>
      <c r="H144" s="17" t="n">
        <f aca="false">J144*0.75</f>
        <v>38.295</v>
      </c>
      <c r="I144" s="17" t="n">
        <f aca="false">J144-H144</f>
        <v>12.765</v>
      </c>
      <c r="J144" s="20" t="n">
        <f aca="false">G144*E144</f>
        <v>51.06</v>
      </c>
      <c r="K144" s="86" t="n">
        <f aca="false">F144*1.3</f>
        <v>17.017</v>
      </c>
      <c r="L144" s="21"/>
      <c r="M144" s="2"/>
    </row>
    <row r="145" customFormat="false" ht="54.8" hidden="false" customHeight="true" outlineLevel="0" collapsed="false">
      <c r="A145" s="82" t="s">
        <v>237</v>
      </c>
      <c r="B145" s="82" t="s">
        <v>238</v>
      </c>
      <c r="C145" s="83" t="s">
        <v>239</v>
      </c>
      <c r="D145" s="84" t="s">
        <v>22</v>
      </c>
      <c r="E145" s="85" t="n">
        <v>85</v>
      </c>
      <c r="F145" s="22" t="n">
        <v>4.98</v>
      </c>
      <c r="G145" s="19" t="n">
        <f aca="false">ROUND((F145*(1+$G$16)),2)</f>
        <v>6.47</v>
      </c>
      <c r="H145" s="17" t="n">
        <f aca="false">J145*0.75</f>
        <v>412.4625</v>
      </c>
      <c r="I145" s="17" t="n">
        <f aca="false">J145-H145</f>
        <v>137.4875</v>
      </c>
      <c r="J145" s="20" t="n">
        <f aca="false">G145*E145</f>
        <v>549.95</v>
      </c>
      <c r="K145" s="86" t="n">
        <f aca="false">F145*1.3</f>
        <v>6.474</v>
      </c>
      <c r="L145" s="21"/>
    </row>
    <row r="146" customFormat="false" ht="53.9" hidden="false" customHeight="true" outlineLevel="0" collapsed="false">
      <c r="A146" s="82" t="s">
        <v>240</v>
      </c>
      <c r="B146" s="82" t="s">
        <v>241</v>
      </c>
      <c r="C146" s="83" t="s">
        <v>242</v>
      </c>
      <c r="D146" s="84" t="s">
        <v>22</v>
      </c>
      <c r="E146" s="85" t="n">
        <v>70</v>
      </c>
      <c r="F146" s="22" t="n">
        <v>12.55</v>
      </c>
      <c r="G146" s="19" t="n">
        <f aca="false">ROUND((F146*(1+$G$16)),2)</f>
        <v>16.32</v>
      </c>
      <c r="H146" s="17" t="n">
        <f aca="false">J146*0.75</f>
        <v>856.8</v>
      </c>
      <c r="I146" s="17" t="n">
        <f aca="false">J146-H146</f>
        <v>285.6</v>
      </c>
      <c r="J146" s="20" t="n">
        <f aca="false">G146*E146</f>
        <v>1142.4</v>
      </c>
      <c r="K146" s="86" t="n">
        <f aca="false">F146*1.3</f>
        <v>16.315</v>
      </c>
      <c r="L146" s="21"/>
    </row>
    <row r="147" customFormat="false" ht="64.7" hidden="false" customHeight="true" outlineLevel="0" collapsed="false">
      <c r="A147" s="82" t="s">
        <v>243</v>
      </c>
      <c r="B147" s="82" t="s">
        <v>244</v>
      </c>
      <c r="C147" s="83" t="s">
        <v>245</v>
      </c>
      <c r="D147" s="84" t="s">
        <v>22</v>
      </c>
      <c r="E147" s="85" t="n">
        <v>400</v>
      </c>
      <c r="F147" s="22" t="n">
        <v>3.86</v>
      </c>
      <c r="G147" s="19" t="n">
        <f aca="false">ROUND((F147*(1+$G$16)),2)</f>
        <v>5.02</v>
      </c>
      <c r="H147" s="17" t="n">
        <f aca="false">J147*0.75</f>
        <v>1506</v>
      </c>
      <c r="I147" s="17" t="n">
        <f aca="false">J147-H147</f>
        <v>502</v>
      </c>
      <c r="J147" s="20" t="n">
        <f aca="false">G147*E147</f>
        <v>2008</v>
      </c>
      <c r="K147" s="86" t="n">
        <f aca="false">F147*1.3</f>
        <v>5.018</v>
      </c>
      <c r="L147" s="21"/>
    </row>
    <row r="148" customFormat="false" ht="49.45" hidden="false" customHeight="true" outlineLevel="0" collapsed="false">
      <c r="A148" s="82" t="s">
        <v>246</v>
      </c>
      <c r="B148" s="82" t="s">
        <v>247</v>
      </c>
      <c r="C148" s="83" t="s">
        <v>248</v>
      </c>
      <c r="D148" s="84" t="s">
        <v>115</v>
      </c>
      <c r="E148" s="85" t="n">
        <v>3</v>
      </c>
      <c r="F148" s="22" t="n">
        <v>21.8</v>
      </c>
      <c r="G148" s="19" t="n">
        <f aca="false">ROUND((F148*(1+$G$16)),2)</f>
        <v>28.34</v>
      </c>
      <c r="H148" s="17" t="n">
        <f aca="false">J148*0.75</f>
        <v>63.765</v>
      </c>
      <c r="I148" s="17" t="n">
        <f aca="false">J148-H148</f>
        <v>21.255</v>
      </c>
      <c r="J148" s="20" t="n">
        <f aca="false">G148*E148</f>
        <v>85.02</v>
      </c>
      <c r="K148" s="86" t="n">
        <f aca="false">F148*1.3</f>
        <v>28.34</v>
      </c>
      <c r="L148" s="21"/>
    </row>
    <row r="149" customFormat="false" ht="45.85" hidden="false" customHeight="true" outlineLevel="0" collapsed="false">
      <c r="A149" s="82" t="s">
        <v>249</v>
      </c>
      <c r="B149" s="82" t="s">
        <v>250</v>
      </c>
      <c r="C149" s="83" t="s">
        <v>251</v>
      </c>
      <c r="D149" s="84" t="s">
        <v>115</v>
      </c>
      <c r="E149" s="85" t="n">
        <v>1</v>
      </c>
      <c r="F149" s="22" t="n">
        <v>11.97</v>
      </c>
      <c r="G149" s="19" t="n">
        <f aca="false">ROUND((F149*(1+$G$16)),2)</f>
        <v>15.56</v>
      </c>
      <c r="H149" s="17" t="n">
        <f aca="false">J149*0.75</f>
        <v>11.67</v>
      </c>
      <c r="I149" s="17" t="n">
        <f aca="false">J149-H149</f>
        <v>3.89</v>
      </c>
      <c r="J149" s="20" t="n">
        <f aca="false">G149*E149</f>
        <v>15.56</v>
      </c>
      <c r="K149" s="86" t="n">
        <f aca="false">F149*1.3</f>
        <v>15.561</v>
      </c>
      <c r="L149" s="21"/>
    </row>
    <row r="150" customFormat="false" ht="42.25" hidden="false" customHeight="true" outlineLevel="0" collapsed="false">
      <c r="A150" s="82" t="s">
        <v>252</v>
      </c>
      <c r="B150" s="82" t="s">
        <v>253</v>
      </c>
      <c r="C150" s="83" t="s">
        <v>254</v>
      </c>
      <c r="D150" s="84" t="s">
        <v>22</v>
      </c>
      <c r="E150" s="85" t="n">
        <v>210</v>
      </c>
      <c r="F150" s="22" t="n">
        <v>16.21</v>
      </c>
      <c r="G150" s="19" t="n">
        <f aca="false">ROUND((F150*(1+$G$16)),2)</f>
        <v>21.07</v>
      </c>
      <c r="H150" s="17" t="n">
        <f aca="false">J150*0.75</f>
        <v>3318.525</v>
      </c>
      <c r="I150" s="17" t="n">
        <f aca="false">J150-H150</f>
        <v>1106.175</v>
      </c>
      <c r="J150" s="20" t="n">
        <f aca="false">G150*E150</f>
        <v>4424.7</v>
      </c>
      <c r="K150" s="86" t="n">
        <f aca="false">F150*1.3</f>
        <v>21.073</v>
      </c>
      <c r="L150" s="21"/>
    </row>
    <row r="151" customFormat="false" ht="27.85" hidden="false" customHeight="true" outlineLevel="0" collapsed="false">
      <c r="A151" s="82" t="s">
        <v>255</v>
      </c>
      <c r="B151" s="82" t="s">
        <v>256</v>
      </c>
      <c r="C151" s="83" t="s">
        <v>257</v>
      </c>
      <c r="D151" s="84" t="s">
        <v>115</v>
      </c>
      <c r="E151" s="85" t="n">
        <v>1</v>
      </c>
      <c r="F151" s="22" t="n">
        <v>73.37</v>
      </c>
      <c r="G151" s="19" t="n">
        <f aca="false">ROUND((F151*(1+$G$16)),2)</f>
        <v>95.38</v>
      </c>
      <c r="H151" s="17" t="n">
        <f aca="false">J151*0.75</f>
        <v>71.535</v>
      </c>
      <c r="I151" s="17" t="n">
        <f aca="false">J151-H151</f>
        <v>23.845</v>
      </c>
      <c r="J151" s="20" t="n">
        <f aca="false">G151*E151</f>
        <v>95.38</v>
      </c>
      <c r="K151" s="86" t="n">
        <f aca="false">F151*1.3</f>
        <v>95.381</v>
      </c>
      <c r="L151" s="21"/>
    </row>
    <row r="152" customFormat="false" ht="35.95" hidden="false" customHeight="true" outlineLevel="0" collapsed="false">
      <c r="A152" s="82" t="s">
        <v>258</v>
      </c>
      <c r="B152" s="82" t="s">
        <v>259</v>
      </c>
      <c r="C152" s="83" t="s">
        <v>260</v>
      </c>
      <c r="D152" s="88" t="s">
        <v>115</v>
      </c>
      <c r="E152" s="85" t="n">
        <v>4</v>
      </c>
      <c r="F152" s="22" t="n">
        <v>35.54</v>
      </c>
      <c r="G152" s="19" t="n">
        <f aca="false">ROUND((F152*(1+$G$16)),2)</f>
        <v>46.2</v>
      </c>
      <c r="H152" s="17" t="n">
        <f aca="false">J152*0.75</f>
        <v>138.6</v>
      </c>
      <c r="I152" s="17" t="n">
        <f aca="false">J152-H152</f>
        <v>46.2</v>
      </c>
      <c r="J152" s="20" t="n">
        <f aca="false">G152*E152</f>
        <v>184.8</v>
      </c>
      <c r="K152" s="86" t="n">
        <f aca="false">F152*1.3</f>
        <v>46.202</v>
      </c>
      <c r="L152" s="21"/>
    </row>
    <row r="153" customFormat="false" ht="36.85" hidden="false" customHeight="true" outlineLevel="0" collapsed="false">
      <c r="A153" s="82" t="s">
        <v>261</v>
      </c>
      <c r="B153" s="82" t="s">
        <v>262</v>
      </c>
      <c r="C153" s="83" t="s">
        <v>263</v>
      </c>
      <c r="D153" s="84" t="s">
        <v>115</v>
      </c>
      <c r="E153" s="85" t="n">
        <v>2</v>
      </c>
      <c r="F153" s="22" t="n">
        <v>100.25</v>
      </c>
      <c r="G153" s="19" t="n">
        <f aca="false">ROUND((F153*(1+$G$16)),2)</f>
        <v>130.33</v>
      </c>
      <c r="H153" s="17" t="n">
        <f aca="false">J153*0.75</f>
        <v>195.495</v>
      </c>
      <c r="I153" s="17" t="n">
        <f aca="false">J153-H153</f>
        <v>65.165</v>
      </c>
      <c r="J153" s="20" t="n">
        <f aca="false">G153*E153</f>
        <v>260.66</v>
      </c>
      <c r="K153" s="86" t="n">
        <f aca="false">F153*1.3</f>
        <v>130.325</v>
      </c>
      <c r="L153" s="21"/>
    </row>
    <row r="154" customFormat="false" ht="59.3" hidden="false" customHeight="true" outlineLevel="0" collapsed="false">
      <c r="A154" s="82" t="s">
        <v>264</v>
      </c>
      <c r="B154" s="82" t="s">
        <v>265</v>
      </c>
      <c r="C154" s="89" t="s">
        <v>266</v>
      </c>
      <c r="D154" s="84" t="s">
        <v>115</v>
      </c>
      <c r="E154" s="85" t="n">
        <v>8</v>
      </c>
      <c r="F154" s="22" t="n">
        <v>141.5</v>
      </c>
      <c r="G154" s="19" t="n">
        <f aca="false">ROUND((F154*(1+$G$16)),2)</f>
        <v>183.95</v>
      </c>
      <c r="H154" s="17" t="n">
        <f aca="false">J154*0.75</f>
        <v>1103.7</v>
      </c>
      <c r="I154" s="17" t="n">
        <f aca="false">J154-H154</f>
        <v>367.9</v>
      </c>
      <c r="J154" s="20" t="n">
        <f aca="false">G154*E154</f>
        <v>1471.6</v>
      </c>
      <c r="K154" s="86" t="n">
        <f aca="false">F154*1.3</f>
        <v>183.95</v>
      </c>
      <c r="L154" s="21"/>
    </row>
    <row r="155" customFormat="false" ht="36.85" hidden="false" customHeight="true" outlineLevel="0" collapsed="false">
      <c r="A155" s="82" t="s">
        <v>267</v>
      </c>
      <c r="B155" s="82" t="s">
        <v>268</v>
      </c>
      <c r="C155" s="83" t="s">
        <v>269</v>
      </c>
      <c r="D155" s="84" t="s">
        <v>115</v>
      </c>
      <c r="E155" s="85" t="n">
        <v>8</v>
      </c>
      <c r="F155" s="22" t="n">
        <v>28.68</v>
      </c>
      <c r="G155" s="19" t="n">
        <f aca="false">ROUND((F155*(1+$G$16)),2)</f>
        <v>37.28</v>
      </c>
      <c r="H155" s="17" t="n">
        <f aca="false">J155*0.75</f>
        <v>223.68</v>
      </c>
      <c r="I155" s="17" t="n">
        <f aca="false">J155-H155</f>
        <v>74.56</v>
      </c>
      <c r="J155" s="20" t="n">
        <f aca="false">G155*E155</f>
        <v>298.24</v>
      </c>
      <c r="K155" s="86" t="n">
        <f aca="false">F155*1.3</f>
        <v>37.284</v>
      </c>
      <c r="L155" s="90"/>
      <c r="M155" s="91"/>
    </row>
    <row r="156" customFormat="false" ht="36.85" hidden="false" customHeight="true" outlineLevel="0" collapsed="false">
      <c r="A156" s="81" t="s">
        <v>270</v>
      </c>
      <c r="B156" s="82" t="s">
        <v>271</v>
      </c>
      <c r="C156" s="83" t="s">
        <v>272</v>
      </c>
      <c r="D156" s="84" t="s">
        <v>273</v>
      </c>
      <c r="E156" s="85" t="n">
        <v>2</v>
      </c>
      <c r="F156" s="92" t="n">
        <v>123.59</v>
      </c>
      <c r="G156" s="19" t="n">
        <f aca="false">ROUND((F156*(1+$G$16)),2)</f>
        <v>160.67</v>
      </c>
      <c r="H156" s="17" t="n">
        <f aca="false">J156*0.75</f>
        <v>241.005</v>
      </c>
      <c r="I156" s="17" t="n">
        <f aca="false">J156-H156</f>
        <v>80.335</v>
      </c>
      <c r="J156" s="20" t="n">
        <f aca="false">G156*E156</f>
        <v>321.34</v>
      </c>
      <c r="K156" s="86" t="n">
        <f aca="false">F156*1.3</f>
        <v>160.667</v>
      </c>
      <c r="L156" s="21"/>
    </row>
    <row r="157" customFormat="false" ht="36.85" hidden="false" customHeight="true" outlineLevel="0" collapsed="false">
      <c r="A157" s="23"/>
      <c r="B157" s="23"/>
      <c r="C157" s="23"/>
      <c r="D157" s="23"/>
      <c r="E157" s="23"/>
      <c r="F157" s="23"/>
      <c r="G157" s="23"/>
      <c r="H157" s="23"/>
      <c r="I157" s="24" t="s">
        <v>28</v>
      </c>
      <c r="J157" s="25" t="n">
        <f aca="false">SUM(J139:J156)</f>
        <v>11232.29</v>
      </c>
      <c r="K157" s="86"/>
      <c r="L157" s="21"/>
    </row>
    <row r="158" customFormat="false" ht="13.8" hidden="false" customHeight="false" outlineLevel="0" collapsed="false">
      <c r="C158" s="93" t="s">
        <v>274</v>
      </c>
    </row>
    <row r="159" customFormat="false" ht="13.8" hidden="false" customHeight="false" outlineLevel="0" collapsed="false">
      <c r="C159" s="93"/>
      <c r="I159" s="94" t="s">
        <v>275</v>
      </c>
      <c r="J159" s="95" t="n">
        <f aca="false">J157+J130+J124+J120+J114+J107+J101+J97+J92+J84+J81+J72+J69+J64+J61+J53+J46+J43+J36+J30+J22+J137</f>
        <v>225874.651</v>
      </c>
    </row>
    <row r="160" customFormat="false" ht="13.8" hidden="false" customHeight="false" outlineLevel="0" collapsed="false">
      <c r="C160" s="93"/>
    </row>
    <row r="161" customFormat="false" ht="13.8" hidden="false" customHeight="false" outlineLevel="0" collapsed="false">
      <c r="C161" s="93"/>
    </row>
    <row r="162" customFormat="false" ht="13.8" hidden="false" customHeight="false" outlineLevel="0" collapsed="false">
      <c r="B162" s="0" t="s">
        <v>276</v>
      </c>
      <c r="C162" s="93"/>
      <c r="D162" s="0" t="s">
        <v>277</v>
      </c>
      <c r="I162" s="94"/>
      <c r="J162" s="95"/>
    </row>
    <row r="163" customFormat="false" ht="13.8" hidden="false" customHeight="false" outlineLevel="0" collapsed="false">
      <c r="B163" s="0" t="s">
        <v>278</v>
      </c>
      <c r="C163" s="93"/>
      <c r="D163" s="0" t="s">
        <v>279</v>
      </c>
      <c r="J163" s="21"/>
    </row>
    <row r="164" customFormat="false" ht="13.8" hidden="false" customHeight="false" outlineLevel="0" collapsed="false">
      <c r="B164" s="0" t="s">
        <v>280</v>
      </c>
      <c r="C164" s="93"/>
      <c r="D164" s="0" t="s">
        <v>281</v>
      </c>
      <c r="J164" s="21"/>
    </row>
    <row r="165" customFormat="false" ht="15" hidden="false" customHeight="false" outlineLevel="0" collapsed="false">
      <c r="B165" s="0" t="s">
        <v>277</v>
      </c>
      <c r="C165" s="93"/>
      <c r="D165" s="0" t="s">
        <v>282</v>
      </c>
      <c r="J165" s="21"/>
    </row>
    <row r="166" customFormat="false" ht="15" hidden="false" customHeight="false" outlineLevel="0" collapsed="false">
      <c r="B166" s="0" t="s">
        <v>283</v>
      </c>
      <c r="C166" s="93"/>
      <c r="D166" s="0" t="s">
        <v>284</v>
      </c>
      <c r="J166" s="21"/>
    </row>
    <row r="167" customFormat="false" ht="15" hidden="false" customHeight="false" outlineLevel="0" collapsed="false">
      <c r="B167" s="0" t="s">
        <v>285</v>
      </c>
      <c r="C167" s="93"/>
      <c r="D167" s="0" t="s">
        <v>286</v>
      </c>
      <c r="F167" s="0" t="s">
        <v>287</v>
      </c>
      <c r="J167" s="21"/>
    </row>
    <row r="168" customFormat="false" ht="15" hidden="false" customHeight="false" outlineLevel="0" collapsed="false">
      <c r="C168" s="93"/>
      <c r="J168" s="21"/>
    </row>
    <row r="330" customFormat="false" ht="15" hidden="false" customHeight="false" outlineLevel="0" collapsed="false">
      <c r="A330" s="96"/>
      <c r="B330" s="97"/>
      <c r="C330" s="97"/>
      <c r="D330" s="97"/>
      <c r="E330" s="97"/>
      <c r="F330" s="97"/>
      <c r="G330" s="97"/>
      <c r="H330" s="96" t="s">
        <v>288</v>
      </c>
      <c r="I330" s="96"/>
      <c r="J330" s="98" t="n">
        <f aca="false">J329+J325+J291+J249+J217+J192</f>
        <v>0</v>
      </c>
    </row>
    <row r="331" customFormat="false" ht="15" hidden="false" customHeight="false" outlineLevel="0" collapsed="false">
      <c r="A331" s="99"/>
      <c r="B331" s="100"/>
      <c r="C331" s="100"/>
      <c r="D331" s="100"/>
      <c r="E331" s="100"/>
      <c r="F331" s="100"/>
      <c r="G331" s="100"/>
      <c r="H331" s="99" t="s">
        <v>289</v>
      </c>
      <c r="I331" s="99"/>
      <c r="J331" s="101" t="e">
        <f aca="false">J330+J16</f>
        <v>#VALUE!</v>
      </c>
    </row>
    <row r="332" customFormat="false" ht="15" hidden="false" customHeight="false" outlineLevel="0" collapsed="false">
      <c r="A332" s="46"/>
      <c r="B332" s="46"/>
      <c r="C332" s="46"/>
      <c r="D332" s="46"/>
      <c r="E332" s="46"/>
      <c r="F332" s="46"/>
      <c r="G332" s="46"/>
      <c r="H332" s="46"/>
      <c r="I332" s="46"/>
      <c r="J332" s="61"/>
    </row>
    <row r="333" customFormat="false" ht="15" hidden="false" customHeight="false" outlineLevel="0" collapsed="false">
      <c r="A333" s="102" t="s">
        <v>290</v>
      </c>
      <c r="B333" s="102"/>
      <c r="C333" s="102"/>
      <c r="D333" s="102"/>
      <c r="E333" s="102"/>
      <c r="F333" s="102"/>
      <c r="G333" s="102"/>
      <c r="H333" s="102"/>
      <c r="I333" s="102"/>
      <c r="J333" s="102"/>
    </row>
    <row r="334" customFormat="false" ht="15" hidden="false" customHeight="false" outlineLevel="0" collapsed="false">
      <c r="A334" s="46"/>
      <c r="B334" s="46"/>
      <c r="C334" s="46"/>
      <c r="D334" s="46"/>
      <c r="E334" s="46"/>
      <c r="F334" s="46"/>
      <c r="G334" s="46"/>
      <c r="H334" s="46"/>
      <c r="I334" s="46"/>
      <c r="J334" s="103"/>
    </row>
    <row r="335" customFormat="false" ht="15" hidden="false" customHeight="false" outlineLevel="0" collapsed="false">
      <c r="A335" s="104"/>
      <c r="B335" s="104"/>
      <c r="C335" s="104" t="s">
        <v>291</v>
      </c>
      <c r="D335" s="105"/>
      <c r="E335" s="105"/>
      <c r="F335" s="46"/>
      <c r="G335" s="46"/>
      <c r="H335" s="46"/>
      <c r="I335" s="46"/>
      <c r="J335" s="46"/>
    </row>
    <row r="336" customFormat="false" ht="15" hidden="false" customHeight="false" outlineLevel="0" collapsed="false">
      <c r="A336" s="105"/>
      <c r="B336" s="105"/>
      <c r="C336" s="105" t="s">
        <v>292</v>
      </c>
      <c r="D336" s="105"/>
      <c r="E336" s="105"/>
      <c r="F336" s="46"/>
      <c r="G336" s="105"/>
      <c r="H336" s="104"/>
      <c r="I336" s="104" t="s">
        <v>291</v>
      </c>
      <c r="J336" s="104"/>
    </row>
    <row r="337" customFormat="false" ht="15" hidden="false" customHeight="false" outlineLevel="0" collapsed="false">
      <c r="A337" s="105"/>
      <c r="B337" s="105"/>
      <c r="C337" s="105" t="s">
        <v>293</v>
      </c>
      <c r="D337" s="46"/>
      <c r="E337" s="46"/>
      <c r="F337" s="46"/>
      <c r="G337" s="105"/>
      <c r="H337" s="105"/>
      <c r="I337" s="105" t="s">
        <v>294</v>
      </c>
      <c r="J337" s="105"/>
    </row>
    <row r="338" customFormat="false" ht="15" hidden="false" customHeight="false" outlineLevel="0" collapsed="false">
      <c r="A338" s="46"/>
      <c r="B338" s="46"/>
      <c r="C338" s="46"/>
      <c r="D338" s="46"/>
      <c r="E338" s="46"/>
      <c r="F338" s="46"/>
      <c r="G338" s="46"/>
      <c r="H338" s="105"/>
      <c r="I338" s="105" t="s">
        <v>295</v>
      </c>
      <c r="J338" s="105"/>
    </row>
    <row r="343" customFormat="false" ht="15" hidden="false" customHeight="false" outlineLevel="0" collapsed="false">
      <c r="K343" s="106"/>
    </row>
    <row r="344" customFormat="false" ht="15" hidden="false" customHeight="false" outlineLevel="0" collapsed="false">
      <c r="D344" s="21"/>
    </row>
    <row r="355" customFormat="false" ht="15" hidden="false" customHeight="false" outlineLevel="0" collapsed="false">
      <c r="L355" s="3"/>
      <c r="M355" s="3"/>
      <c r="N355" s="3"/>
      <c r="O355" s="3"/>
    </row>
    <row r="356" customFormat="false" ht="15" hidden="false" customHeight="false" outlineLevel="0" collapsed="false">
      <c r="L356" s="3"/>
      <c r="M356" s="3"/>
      <c r="N356" s="3"/>
      <c r="O356" s="3"/>
    </row>
    <row r="357" customFormat="false" ht="15" hidden="false" customHeight="false" outlineLevel="0" collapsed="false">
      <c r="L357" s="3"/>
      <c r="M357" s="3"/>
      <c r="N357" s="3"/>
      <c r="O357" s="3"/>
    </row>
    <row r="358" customFormat="false" ht="15" hidden="false" customHeight="false" outlineLevel="0" collapsed="false">
      <c r="K358" s="107"/>
      <c r="L358" s="3"/>
      <c r="M358" s="3"/>
      <c r="N358" s="3"/>
      <c r="O358" s="3"/>
    </row>
    <row r="359" customFormat="false" ht="15" hidden="false" customHeight="false" outlineLevel="0" collapsed="false">
      <c r="K359" s="107"/>
      <c r="L359" s="3"/>
      <c r="M359" s="3"/>
      <c r="N359" s="3"/>
      <c r="O359" s="3"/>
    </row>
    <row r="360" customFormat="false" ht="15" hidden="false" customHeight="false" outlineLevel="0" collapsed="false">
      <c r="K360" s="107"/>
      <c r="L360" s="3"/>
      <c r="M360" s="3"/>
      <c r="N360" s="3"/>
      <c r="O360" s="3"/>
      <c r="R360" s="107"/>
    </row>
    <row r="361" customFormat="false" ht="15" hidden="false" customHeight="false" outlineLevel="0" collapsed="false">
      <c r="K361" s="107"/>
      <c r="L361" s="3"/>
      <c r="M361" s="3"/>
      <c r="N361" s="3"/>
      <c r="O361" s="3"/>
    </row>
    <row r="362" customFormat="false" ht="15" hidden="false" customHeight="false" outlineLevel="0" collapsed="false">
      <c r="K362" s="107"/>
      <c r="L362" s="3"/>
      <c r="M362" s="3"/>
      <c r="N362" s="3"/>
      <c r="O362" s="3"/>
    </row>
    <row r="363" customFormat="false" ht="15" hidden="false" customHeight="false" outlineLevel="0" collapsed="false">
      <c r="L363" s="3"/>
      <c r="M363" s="3"/>
      <c r="N363" s="3"/>
      <c r="O363" s="3"/>
    </row>
    <row r="364" customFormat="false" ht="15" hidden="false" customHeight="false" outlineLevel="0" collapsed="false">
      <c r="L364" s="3"/>
      <c r="M364" s="3"/>
      <c r="N364" s="3"/>
      <c r="O364" s="3"/>
    </row>
    <row r="365" customFormat="false" ht="15" hidden="false" customHeight="false" outlineLevel="0" collapsed="false">
      <c r="L365" s="3"/>
      <c r="M365" s="3"/>
      <c r="N365" s="3"/>
      <c r="O365" s="3"/>
    </row>
    <row r="366" customFormat="false" ht="15" hidden="false" customHeight="false" outlineLevel="0" collapsed="false">
      <c r="L366" s="3"/>
      <c r="M366" s="3"/>
      <c r="N366" s="3"/>
      <c r="O366" s="3"/>
    </row>
    <row r="367" customFormat="false" ht="15" hidden="false" customHeight="false" outlineLevel="0" collapsed="false">
      <c r="L367" s="3"/>
      <c r="M367" s="3"/>
      <c r="N367" s="3"/>
      <c r="O367" s="3"/>
    </row>
    <row r="368" customFormat="false" ht="15" hidden="false" customHeight="false" outlineLevel="0" collapsed="false">
      <c r="L368" s="3"/>
      <c r="M368" s="3"/>
      <c r="N368" s="3"/>
      <c r="O368" s="3"/>
    </row>
    <row r="369" customFormat="false" ht="15" hidden="false" customHeight="false" outlineLevel="0" collapsed="false">
      <c r="L369" s="3"/>
      <c r="M369" s="3"/>
      <c r="N369" s="3"/>
      <c r="O369" s="3"/>
    </row>
    <row r="370" customFormat="false" ht="15" hidden="false" customHeight="false" outlineLevel="0" collapsed="false">
      <c r="L370" s="3"/>
      <c r="M370" s="3"/>
      <c r="N370" s="3"/>
      <c r="O370" s="3"/>
    </row>
    <row r="371" customFormat="false" ht="15" hidden="false" customHeight="true" outlineLevel="0" collapsed="false">
      <c r="L371" s="3"/>
      <c r="M371" s="3"/>
      <c r="N371" s="3"/>
      <c r="O371" s="3"/>
    </row>
    <row r="372" customFormat="false" ht="15" hidden="false" customHeight="false" outlineLevel="0" collapsed="false">
      <c r="L372" s="3"/>
      <c r="M372" s="3"/>
      <c r="N372" s="3"/>
      <c r="O372" s="3"/>
    </row>
    <row r="373" customFormat="false" ht="15" hidden="false" customHeight="false" outlineLevel="0" collapsed="false">
      <c r="L373" s="3"/>
      <c r="M373" s="3"/>
      <c r="N373" s="3"/>
      <c r="O373" s="3"/>
    </row>
    <row r="374" customFormat="false" ht="15" hidden="false" customHeight="false" outlineLevel="0" collapsed="false">
      <c r="L374" s="3"/>
      <c r="M374" s="3"/>
      <c r="N374" s="3"/>
      <c r="O374" s="3"/>
    </row>
    <row r="375" customFormat="false" ht="15" hidden="false" customHeight="false" outlineLevel="0" collapsed="false">
      <c r="L375" s="3"/>
      <c r="M375" s="3"/>
      <c r="N375" s="3"/>
      <c r="O375" s="3"/>
    </row>
    <row r="376" customFormat="false" ht="15" hidden="false" customHeight="true" outlineLevel="0" collapsed="false">
      <c r="L376" s="3"/>
      <c r="M376" s="3"/>
      <c r="N376" s="3"/>
      <c r="O376" s="3"/>
    </row>
    <row r="377" customFormat="false" ht="15" hidden="false" customHeight="false" outlineLevel="0" collapsed="false">
      <c r="L377" s="3"/>
      <c r="M377" s="3"/>
      <c r="N377" s="3"/>
      <c r="O377" s="3"/>
    </row>
    <row r="378" customFormat="false" ht="15" hidden="false" customHeight="false" outlineLevel="0" collapsed="false">
      <c r="L378" s="3"/>
      <c r="M378" s="3"/>
      <c r="N378" s="3"/>
      <c r="O378" s="3"/>
    </row>
    <row r="379" customFormat="false" ht="15" hidden="false" customHeight="false" outlineLevel="0" collapsed="false">
      <c r="L379" s="3"/>
      <c r="M379" s="3"/>
      <c r="N379" s="3"/>
      <c r="O379" s="3"/>
    </row>
    <row r="380" customFormat="false" ht="15" hidden="false" customHeight="false" outlineLevel="0" collapsed="false">
      <c r="L380" s="3"/>
      <c r="M380" s="3"/>
      <c r="N380" s="3"/>
      <c r="O380" s="3"/>
    </row>
    <row r="381" customFormat="false" ht="15" hidden="false" customHeight="false" outlineLevel="0" collapsed="false">
      <c r="L381" s="3"/>
      <c r="M381" s="3"/>
      <c r="N381" s="3"/>
      <c r="O381" s="3"/>
    </row>
    <row r="382" customFormat="false" ht="15" hidden="false" customHeight="false" outlineLevel="0" collapsed="false">
      <c r="L382" s="3"/>
      <c r="M382" s="3"/>
      <c r="N382" s="3"/>
      <c r="O382" s="3"/>
    </row>
    <row r="383" customFormat="false" ht="15" hidden="false" customHeight="false" outlineLevel="0" collapsed="false">
      <c r="L383" s="3"/>
      <c r="M383" s="3"/>
      <c r="N383" s="3"/>
      <c r="O383" s="3"/>
    </row>
    <row r="384" customFormat="false" ht="15" hidden="false" customHeight="false" outlineLevel="0" collapsed="false">
      <c r="L384" s="3"/>
      <c r="M384" s="3"/>
      <c r="N384" s="3"/>
      <c r="O384" s="3"/>
    </row>
    <row r="385" customFormat="false" ht="15" hidden="false" customHeight="false" outlineLevel="0" collapsed="false">
      <c r="L385" s="3"/>
      <c r="M385" s="3"/>
      <c r="N385" s="3"/>
      <c r="O385" s="3"/>
    </row>
    <row r="387" customFormat="false" ht="20.25" hidden="false" customHeight="true" outlineLevel="0" collapsed="false"/>
    <row r="395" customFormat="false" ht="48.75" hidden="false" customHeight="true" outlineLevel="0" collapsed="false">
      <c r="L395" s="3"/>
      <c r="M395" s="3"/>
      <c r="N395" s="3"/>
      <c r="O395" s="3"/>
    </row>
    <row r="396" customFormat="false" ht="15" hidden="false" customHeight="false" outlineLevel="0" collapsed="false">
      <c r="L396" s="3"/>
      <c r="M396" s="3"/>
      <c r="N396" s="3"/>
      <c r="O396" s="3"/>
    </row>
    <row r="397" customFormat="false" ht="15" hidden="false" customHeight="false" outlineLevel="0" collapsed="false">
      <c r="L397" s="3"/>
      <c r="M397" s="3"/>
      <c r="N397" s="3"/>
      <c r="O397" s="3"/>
    </row>
    <row r="398" customFormat="false" ht="15" hidden="false" customHeight="false" outlineLevel="0" collapsed="false">
      <c r="L398" s="3"/>
      <c r="M398" s="3"/>
      <c r="N398" s="3"/>
      <c r="O398" s="3"/>
    </row>
    <row r="399" customFormat="false" ht="42.75" hidden="false" customHeight="true" outlineLevel="0" collapsed="false">
      <c r="L399" s="3"/>
      <c r="M399" s="3"/>
      <c r="N399" s="3"/>
      <c r="O399" s="3"/>
    </row>
    <row r="400" customFormat="false" ht="45" hidden="false" customHeight="true" outlineLevel="0" collapsed="false">
      <c r="L400" s="3"/>
      <c r="M400" s="3"/>
      <c r="N400" s="3"/>
      <c r="O400" s="3"/>
    </row>
    <row r="401" customFormat="false" ht="15" hidden="false" customHeight="false" outlineLevel="0" collapsed="false">
      <c r="L401" s="3"/>
      <c r="M401" s="3"/>
      <c r="N401" s="3"/>
      <c r="O401" s="3"/>
    </row>
    <row r="402" customFormat="false" ht="15" hidden="false" customHeight="false" outlineLevel="0" collapsed="false">
      <c r="L402" s="3"/>
      <c r="M402" s="3"/>
      <c r="N402" s="3"/>
      <c r="O402" s="3"/>
    </row>
    <row r="403" customFormat="false" ht="15" hidden="false" customHeight="false" outlineLevel="0" collapsed="false">
      <c r="L403" s="3"/>
      <c r="M403" s="3"/>
      <c r="N403" s="3"/>
      <c r="O403" s="3"/>
    </row>
    <row r="404" customFormat="false" ht="54" hidden="false" customHeight="true" outlineLevel="0" collapsed="false">
      <c r="L404" s="3"/>
      <c r="M404" s="3"/>
      <c r="N404" s="3"/>
      <c r="O404" s="3"/>
    </row>
    <row r="405" customFormat="false" ht="36" hidden="false" customHeight="true" outlineLevel="0" collapsed="false">
      <c r="L405" s="3"/>
      <c r="M405" s="3"/>
      <c r="N405" s="3"/>
      <c r="O405" s="3"/>
    </row>
    <row r="406" customFormat="false" ht="15" hidden="false" customHeight="false" outlineLevel="0" collapsed="false">
      <c r="L406" s="3"/>
      <c r="M406" s="3"/>
      <c r="N406" s="3"/>
      <c r="O406" s="3"/>
    </row>
    <row r="407" customFormat="false" ht="15" hidden="false" customHeight="false" outlineLevel="0" collapsed="false">
      <c r="L407" s="3"/>
      <c r="M407" s="3"/>
      <c r="N407" s="3"/>
      <c r="O407" s="3"/>
    </row>
    <row r="408" customFormat="false" ht="15" hidden="false" customHeight="false" outlineLevel="0" collapsed="false">
      <c r="L408" s="3"/>
      <c r="M408" s="3"/>
      <c r="N408" s="3"/>
      <c r="O408" s="3"/>
    </row>
    <row r="409" customFormat="false" ht="15" hidden="false" customHeight="false" outlineLevel="0" collapsed="false">
      <c r="L409" s="3"/>
      <c r="M409" s="3"/>
      <c r="N409" s="3"/>
      <c r="O409" s="3"/>
    </row>
    <row r="410" customFormat="false" ht="53.25" hidden="false" customHeight="true" outlineLevel="0" collapsed="false">
      <c r="L410" s="3"/>
      <c r="M410" s="3"/>
      <c r="N410" s="3"/>
      <c r="O410" s="3"/>
    </row>
    <row r="411" customFormat="false" ht="15" hidden="false" customHeight="false" outlineLevel="0" collapsed="false">
      <c r="L411" s="3"/>
      <c r="M411" s="3"/>
      <c r="N411" s="3"/>
      <c r="O411" s="3"/>
    </row>
    <row r="412" customFormat="false" ht="15" hidden="false" customHeight="false" outlineLevel="0" collapsed="false">
      <c r="L412" s="3"/>
      <c r="M412" s="3"/>
      <c r="N412" s="3"/>
      <c r="O412" s="3"/>
    </row>
    <row r="413" customFormat="false" ht="53.25" hidden="false" customHeight="true" outlineLevel="0" collapsed="false">
      <c r="L413" s="3"/>
      <c r="M413" s="3"/>
      <c r="N413" s="3"/>
      <c r="O413" s="3"/>
    </row>
    <row r="414" customFormat="false" ht="15" hidden="false" customHeight="false" outlineLevel="0" collapsed="false">
      <c r="L414" s="3"/>
      <c r="M414" s="3"/>
      <c r="N414" s="3"/>
      <c r="O414" s="3"/>
    </row>
    <row r="415" customFormat="false" ht="15" hidden="false" customHeight="false" outlineLevel="0" collapsed="false">
      <c r="L415" s="3"/>
      <c r="M415" s="3"/>
      <c r="N415" s="3"/>
      <c r="O415" s="3"/>
    </row>
    <row r="416" customFormat="false" ht="15" hidden="false" customHeight="false" outlineLevel="0" collapsed="false">
      <c r="L416" s="3"/>
      <c r="M416" s="3"/>
      <c r="N416" s="3"/>
      <c r="O416" s="3"/>
    </row>
    <row r="417" customFormat="false" ht="15" hidden="false" customHeight="false" outlineLevel="0" collapsed="false">
      <c r="L417" s="3"/>
      <c r="M417" s="3"/>
      <c r="N417" s="3"/>
      <c r="O417" s="3"/>
    </row>
    <row r="418" customFormat="false" ht="15" hidden="false" customHeight="false" outlineLevel="0" collapsed="false">
      <c r="L418" s="3"/>
      <c r="M418" s="3"/>
      <c r="N418" s="3"/>
      <c r="O418" s="3"/>
    </row>
    <row r="419" customFormat="false" ht="15" hidden="false" customHeight="false" outlineLevel="0" collapsed="false">
      <c r="L419" s="3"/>
      <c r="M419" s="3"/>
      <c r="N419" s="3"/>
      <c r="O419" s="3"/>
    </row>
    <row r="420" customFormat="false" ht="15" hidden="false" customHeight="false" outlineLevel="0" collapsed="false">
      <c r="L420" s="3"/>
      <c r="M420" s="3"/>
      <c r="N420" s="3"/>
      <c r="O420" s="3"/>
    </row>
    <row r="421" customFormat="false" ht="15" hidden="false" customHeight="false" outlineLevel="0" collapsed="false">
      <c r="L421" s="3"/>
      <c r="M421" s="3"/>
      <c r="N421" s="3"/>
      <c r="O421" s="3"/>
    </row>
    <row r="422" customFormat="false" ht="83.25" hidden="false" customHeight="true" outlineLevel="0" collapsed="false">
      <c r="L422" s="3"/>
      <c r="M422" s="3"/>
      <c r="N422" s="3"/>
      <c r="O422" s="3"/>
    </row>
    <row r="423" customFormat="false" ht="15" hidden="false" customHeight="false" outlineLevel="0" collapsed="false">
      <c r="L423" s="3"/>
      <c r="M423" s="3"/>
      <c r="N423" s="3"/>
      <c r="O423" s="3"/>
    </row>
    <row r="424" customFormat="false" ht="15" hidden="false" customHeight="false" outlineLevel="0" collapsed="false">
      <c r="L424" s="3"/>
      <c r="M424" s="3"/>
      <c r="N424" s="3"/>
      <c r="O424" s="3"/>
    </row>
    <row r="425" customFormat="false" ht="15" hidden="false" customHeight="false" outlineLevel="0" collapsed="false">
      <c r="L425" s="3"/>
      <c r="M425" s="3"/>
      <c r="N425" s="3"/>
      <c r="O425" s="3"/>
    </row>
    <row r="426" customFormat="false" ht="45.75" hidden="false" customHeight="true" outlineLevel="0" collapsed="false">
      <c r="L426" s="3"/>
      <c r="M426" s="3"/>
      <c r="N426" s="3"/>
      <c r="O426" s="3"/>
    </row>
    <row r="427" customFormat="false" ht="45" hidden="false" customHeight="true" outlineLevel="0" collapsed="false">
      <c r="L427" s="3"/>
      <c r="M427" s="3"/>
      <c r="N427" s="3"/>
      <c r="O427" s="3"/>
    </row>
    <row r="428" customFormat="false" ht="15" hidden="false" customHeight="false" outlineLevel="0" collapsed="false">
      <c r="L428" s="3"/>
      <c r="M428" s="3"/>
      <c r="N428" s="3"/>
      <c r="O428" s="3"/>
    </row>
    <row r="429" customFormat="false" ht="15" hidden="false" customHeight="false" outlineLevel="0" collapsed="false">
      <c r="L429" s="3"/>
      <c r="M429" s="3"/>
      <c r="N429" s="3"/>
      <c r="O429" s="3"/>
    </row>
    <row r="430" customFormat="false" ht="15" hidden="false" customHeight="false" outlineLevel="0" collapsed="false">
      <c r="L430" s="3"/>
      <c r="M430" s="3"/>
      <c r="N430" s="3"/>
      <c r="O430" s="3"/>
    </row>
    <row r="431" customFormat="false" ht="15" hidden="false" customHeight="false" outlineLevel="0" collapsed="false">
      <c r="L431" s="3"/>
      <c r="M431" s="3"/>
      <c r="N431" s="3"/>
      <c r="O431" s="3"/>
    </row>
    <row r="432" customFormat="false" ht="15" hidden="false" customHeight="false" outlineLevel="0" collapsed="false">
      <c r="L432" s="3"/>
      <c r="M432" s="3"/>
      <c r="N432" s="3"/>
      <c r="O432" s="3"/>
    </row>
    <row r="433" customFormat="false" ht="15" hidden="false" customHeight="false" outlineLevel="0" collapsed="false">
      <c r="L433" s="3"/>
      <c r="M433" s="3"/>
      <c r="N433" s="3"/>
      <c r="O433" s="3"/>
    </row>
    <row r="434" customFormat="false" ht="15" hidden="false" customHeight="false" outlineLevel="0" collapsed="false">
      <c r="L434" s="3"/>
      <c r="M434" s="3"/>
      <c r="N434" s="3"/>
      <c r="O434" s="3"/>
    </row>
    <row r="435" customFormat="false" ht="15" hidden="false" customHeight="false" outlineLevel="0" collapsed="false">
      <c r="L435" s="3"/>
      <c r="M435" s="3"/>
      <c r="N435" s="3"/>
      <c r="O435" s="3"/>
    </row>
    <row r="436" customFormat="false" ht="15" hidden="false" customHeight="false" outlineLevel="0" collapsed="false">
      <c r="L436" s="3"/>
      <c r="M436" s="3"/>
      <c r="N436" s="3"/>
      <c r="O436" s="3"/>
    </row>
    <row r="437" customFormat="false" ht="15" hidden="false" customHeight="false" outlineLevel="0" collapsed="false">
      <c r="L437" s="3"/>
      <c r="M437" s="3"/>
      <c r="N437" s="3"/>
      <c r="O437" s="3"/>
    </row>
    <row r="438" customFormat="false" ht="15" hidden="false" customHeight="false" outlineLevel="0" collapsed="false">
      <c r="L438" s="3"/>
      <c r="M438" s="3"/>
      <c r="N438" s="3"/>
      <c r="O438" s="3"/>
    </row>
    <row r="439" customFormat="false" ht="15" hidden="false" customHeight="false" outlineLevel="0" collapsed="false">
      <c r="L439" s="3"/>
      <c r="M439" s="3"/>
      <c r="N439" s="3"/>
      <c r="O439" s="3"/>
    </row>
    <row r="440" customFormat="false" ht="15" hidden="false" customHeight="false" outlineLevel="0" collapsed="false">
      <c r="L440" s="3"/>
      <c r="M440" s="3"/>
      <c r="N440" s="3"/>
      <c r="O440" s="3"/>
    </row>
    <row r="441" customFormat="false" ht="15" hidden="false" customHeight="false" outlineLevel="0" collapsed="false">
      <c r="L441" s="3"/>
      <c r="M441" s="3"/>
      <c r="N441" s="3"/>
      <c r="O441" s="3"/>
    </row>
    <row r="442" customFormat="false" ht="15" hidden="false" customHeight="false" outlineLevel="0" collapsed="false">
      <c r="L442" s="3"/>
      <c r="M442" s="3"/>
      <c r="N442" s="3"/>
      <c r="O442" s="3"/>
    </row>
    <row r="443" customFormat="false" ht="15" hidden="false" customHeight="false" outlineLevel="0" collapsed="false">
      <c r="L443" s="3"/>
      <c r="M443" s="3"/>
      <c r="N443" s="3"/>
      <c r="O443" s="3"/>
    </row>
    <row r="444" customFormat="false" ht="15" hidden="false" customHeight="false" outlineLevel="0" collapsed="false">
      <c r="L444" s="3"/>
      <c r="M444" s="3"/>
      <c r="N444" s="3"/>
      <c r="O444" s="3"/>
    </row>
    <row r="445" customFormat="false" ht="15" hidden="false" customHeight="false" outlineLevel="0" collapsed="false">
      <c r="L445" s="3"/>
      <c r="M445" s="3"/>
      <c r="N445" s="3"/>
      <c r="O445" s="3"/>
    </row>
    <row r="446" customFormat="false" ht="15" hidden="false" customHeight="false" outlineLevel="0" collapsed="false">
      <c r="L446" s="3"/>
      <c r="M446" s="3"/>
      <c r="N446" s="3"/>
      <c r="O446" s="3"/>
    </row>
    <row r="447" customFormat="false" ht="15" hidden="false" customHeight="false" outlineLevel="0" collapsed="false">
      <c r="L447" s="3"/>
      <c r="M447" s="3"/>
      <c r="N447" s="3"/>
      <c r="O447" s="3"/>
    </row>
    <row r="448" customFormat="false" ht="15" hidden="false" customHeight="false" outlineLevel="0" collapsed="false">
      <c r="L448" s="3"/>
      <c r="M448" s="3"/>
      <c r="N448" s="3"/>
      <c r="O448" s="3"/>
    </row>
    <row r="449" customFormat="false" ht="15" hidden="false" customHeight="false" outlineLevel="0" collapsed="false">
      <c r="L449" s="3"/>
      <c r="M449" s="3"/>
      <c r="N449" s="3"/>
      <c r="O449" s="3"/>
    </row>
    <row r="450" customFormat="false" ht="15" hidden="false" customHeight="false" outlineLevel="0" collapsed="false">
      <c r="L450" s="3"/>
      <c r="M450" s="3"/>
      <c r="N450" s="3"/>
      <c r="O450" s="3"/>
    </row>
    <row r="451" customFormat="false" ht="15" hidden="false" customHeight="false" outlineLevel="0" collapsed="false">
      <c r="L451" s="3"/>
      <c r="M451" s="3"/>
      <c r="N451" s="3"/>
      <c r="O451" s="3"/>
    </row>
    <row r="452" customFormat="false" ht="15" hidden="false" customHeight="false" outlineLevel="0" collapsed="false">
      <c r="L452" s="3"/>
      <c r="M452" s="3"/>
      <c r="N452" s="3"/>
      <c r="O452" s="3"/>
    </row>
    <row r="453" customFormat="false" ht="37.5" hidden="false" customHeight="true" outlineLevel="0" collapsed="false">
      <c r="L453" s="3"/>
      <c r="M453" s="3"/>
      <c r="N453" s="3"/>
      <c r="O453" s="3"/>
    </row>
    <row r="454" customFormat="false" ht="15" hidden="false" customHeight="false" outlineLevel="0" collapsed="false">
      <c r="L454" s="3"/>
      <c r="M454" s="3"/>
      <c r="N454" s="3"/>
      <c r="O454" s="3"/>
    </row>
    <row r="455" customFormat="false" ht="15" hidden="false" customHeight="false" outlineLevel="0" collapsed="false">
      <c r="L455" s="3"/>
      <c r="M455" s="3"/>
      <c r="N455" s="3"/>
      <c r="O455" s="3"/>
    </row>
    <row r="456" customFormat="false" ht="15" hidden="false" customHeight="false" outlineLevel="0" collapsed="false">
      <c r="L456" s="3"/>
      <c r="M456" s="3"/>
      <c r="N456" s="3"/>
      <c r="O456" s="3"/>
    </row>
    <row r="457" customFormat="false" ht="15" hidden="false" customHeight="false" outlineLevel="0" collapsed="false">
      <c r="L457" s="3"/>
      <c r="M457" s="3"/>
      <c r="N457" s="3"/>
      <c r="O457" s="3"/>
    </row>
    <row r="458" customFormat="false" ht="15" hidden="false" customHeight="false" outlineLevel="0" collapsed="false">
      <c r="L458" s="3"/>
      <c r="M458" s="3"/>
      <c r="N458" s="3"/>
      <c r="O458" s="3"/>
    </row>
    <row r="459" customFormat="false" ht="15" hidden="false" customHeight="false" outlineLevel="0" collapsed="false">
      <c r="L459" s="3"/>
      <c r="M459" s="3"/>
      <c r="N459" s="3"/>
      <c r="O459" s="3"/>
    </row>
    <row r="460" customFormat="false" ht="15" hidden="false" customHeight="false" outlineLevel="0" collapsed="false">
      <c r="L460" s="3"/>
      <c r="M460" s="3"/>
      <c r="N460" s="3"/>
      <c r="O460" s="3"/>
    </row>
    <row r="461" customFormat="false" ht="15" hidden="false" customHeight="false" outlineLevel="0" collapsed="false">
      <c r="L461" s="3"/>
      <c r="M461" s="3"/>
      <c r="N461" s="3"/>
      <c r="O461" s="3"/>
    </row>
    <row r="462" customFormat="false" ht="15" hidden="false" customHeight="false" outlineLevel="0" collapsed="false">
      <c r="L462" s="3"/>
      <c r="M462" s="3"/>
      <c r="N462" s="3"/>
      <c r="O462" s="3"/>
    </row>
    <row r="463" customFormat="false" ht="15" hidden="false" customHeight="false" outlineLevel="0" collapsed="false">
      <c r="L463" s="3"/>
      <c r="M463" s="3"/>
      <c r="N463" s="3"/>
      <c r="O463" s="3"/>
    </row>
    <row r="464" customFormat="false" ht="15" hidden="false" customHeight="false" outlineLevel="0" collapsed="false">
      <c r="L464" s="3"/>
      <c r="M464" s="3"/>
      <c r="N464" s="3"/>
      <c r="O464" s="3"/>
    </row>
    <row r="465" customFormat="false" ht="15" hidden="false" customHeight="false" outlineLevel="0" collapsed="false">
      <c r="L465" s="3"/>
      <c r="M465" s="3"/>
      <c r="N465" s="3"/>
      <c r="O465" s="3"/>
    </row>
    <row r="466" customFormat="false" ht="15" hidden="false" customHeight="false" outlineLevel="0" collapsed="false">
      <c r="L466" s="3"/>
      <c r="M466" s="3"/>
      <c r="N466" s="3"/>
      <c r="O466" s="3"/>
    </row>
    <row r="467" customFormat="false" ht="15" hidden="false" customHeight="false" outlineLevel="0" collapsed="false">
      <c r="L467" s="3"/>
      <c r="M467" s="3"/>
      <c r="N467" s="3"/>
      <c r="O467" s="3"/>
    </row>
    <row r="468" customFormat="false" ht="15" hidden="false" customHeight="false" outlineLevel="0" collapsed="false">
      <c r="L468" s="3"/>
      <c r="M468" s="3"/>
      <c r="N468" s="3"/>
      <c r="O468" s="3"/>
    </row>
    <row r="469" customFormat="false" ht="15" hidden="false" customHeight="false" outlineLevel="0" collapsed="false">
      <c r="L469" s="3"/>
      <c r="M469" s="3"/>
      <c r="N469" s="3"/>
      <c r="O469" s="3"/>
    </row>
    <row r="470" customFormat="false" ht="15" hidden="false" customHeight="false" outlineLevel="0" collapsed="false">
      <c r="L470" s="3"/>
      <c r="M470" s="3"/>
      <c r="N470" s="3"/>
      <c r="O470" s="3"/>
    </row>
    <row r="471" customFormat="false" ht="15" hidden="false" customHeight="false" outlineLevel="0" collapsed="false">
      <c r="L471" s="3"/>
      <c r="M471" s="3"/>
      <c r="N471" s="3"/>
      <c r="O471" s="3"/>
    </row>
    <row r="472" customFormat="false" ht="15" hidden="false" customHeight="false" outlineLevel="0" collapsed="false">
      <c r="L472" s="3"/>
      <c r="M472" s="3"/>
      <c r="N472" s="3"/>
      <c r="O472" s="3"/>
    </row>
    <row r="473" customFormat="false" ht="15" hidden="false" customHeight="false" outlineLevel="0" collapsed="false">
      <c r="L473" s="3"/>
      <c r="M473" s="3"/>
      <c r="N473" s="3"/>
      <c r="O473" s="3"/>
    </row>
    <row r="474" customFormat="false" ht="15" hidden="false" customHeight="false" outlineLevel="0" collapsed="false">
      <c r="L474" s="3"/>
      <c r="M474" s="3"/>
      <c r="N474" s="3"/>
      <c r="O474" s="3"/>
    </row>
    <row r="475" customFormat="false" ht="80.25" hidden="false" customHeight="true" outlineLevel="0" collapsed="false">
      <c r="L475" s="3"/>
      <c r="M475" s="3"/>
      <c r="N475" s="3"/>
      <c r="O475" s="3"/>
    </row>
    <row r="476" customFormat="false" ht="84" hidden="false" customHeight="true" outlineLevel="0" collapsed="false">
      <c r="L476" s="3"/>
      <c r="M476" s="3"/>
      <c r="N476" s="3"/>
      <c r="O476" s="3"/>
    </row>
    <row r="477" customFormat="false" ht="60" hidden="false" customHeight="true" outlineLevel="0" collapsed="false">
      <c r="L477" s="3"/>
      <c r="M477" s="3"/>
      <c r="N477" s="3"/>
      <c r="O477" s="3"/>
    </row>
    <row r="478" customFormat="false" ht="15" hidden="false" customHeight="false" outlineLevel="0" collapsed="false">
      <c r="L478" s="3"/>
      <c r="M478" s="3"/>
      <c r="N478" s="3"/>
      <c r="O478" s="3"/>
    </row>
    <row r="479" customFormat="false" ht="15" hidden="false" customHeight="false" outlineLevel="0" collapsed="false">
      <c r="L479" s="3"/>
      <c r="M479" s="3"/>
      <c r="N479" s="3"/>
      <c r="O479" s="3"/>
    </row>
    <row r="480" customFormat="false" ht="15" hidden="false" customHeight="false" outlineLevel="0" collapsed="false">
      <c r="L480" s="3"/>
      <c r="M480" s="3"/>
      <c r="N480" s="3"/>
      <c r="O480" s="3"/>
    </row>
    <row r="481" customFormat="false" ht="15" hidden="false" customHeight="false" outlineLevel="0" collapsed="false">
      <c r="L481" s="3"/>
      <c r="M481" s="3"/>
      <c r="N481" s="3"/>
      <c r="O481" s="3"/>
    </row>
    <row r="482" customFormat="false" ht="15" hidden="false" customHeight="false" outlineLevel="0" collapsed="false">
      <c r="L482" s="3"/>
      <c r="M482" s="3"/>
      <c r="N482" s="3"/>
      <c r="O482" s="3"/>
    </row>
    <row r="483" customFormat="false" ht="15" hidden="false" customHeight="false" outlineLevel="0" collapsed="false">
      <c r="L483" s="3"/>
      <c r="M483" s="3"/>
      <c r="N483" s="3"/>
      <c r="O483" s="3"/>
    </row>
    <row r="484" customFormat="false" ht="15" hidden="false" customHeight="false" outlineLevel="0" collapsed="false">
      <c r="L484" s="3"/>
      <c r="M484" s="3"/>
      <c r="N484" s="3"/>
      <c r="O484" s="3"/>
    </row>
    <row r="485" customFormat="false" ht="15" hidden="false" customHeight="false" outlineLevel="0" collapsed="false">
      <c r="L485" s="3"/>
      <c r="M485" s="3"/>
      <c r="N485" s="3"/>
      <c r="O485" s="3"/>
    </row>
    <row r="486" customFormat="false" ht="15" hidden="false" customHeight="false" outlineLevel="0" collapsed="false">
      <c r="L486" s="3"/>
      <c r="M486" s="3"/>
      <c r="N486" s="3"/>
      <c r="O486" s="3"/>
    </row>
    <row r="487" customFormat="false" ht="15" hidden="false" customHeight="false" outlineLevel="0" collapsed="false">
      <c r="L487" s="3"/>
      <c r="M487" s="3"/>
      <c r="N487" s="3"/>
      <c r="O487" s="3"/>
    </row>
    <row r="488" customFormat="false" ht="15" hidden="false" customHeight="false" outlineLevel="0" collapsed="false">
      <c r="L488" s="3"/>
      <c r="M488" s="3"/>
      <c r="N488" s="3"/>
      <c r="O488" s="3"/>
    </row>
    <row r="489" customFormat="false" ht="15" hidden="false" customHeight="false" outlineLevel="0" collapsed="false">
      <c r="L489" s="3"/>
      <c r="M489" s="3"/>
      <c r="N489" s="3"/>
      <c r="O489" s="3"/>
    </row>
    <row r="490" customFormat="false" ht="15" hidden="false" customHeight="false" outlineLevel="0" collapsed="false">
      <c r="L490" s="3"/>
      <c r="M490" s="3"/>
      <c r="N490" s="3"/>
      <c r="O490" s="3"/>
    </row>
    <row r="491" customFormat="false" ht="15" hidden="false" customHeight="false" outlineLevel="0" collapsed="false">
      <c r="L491" s="3"/>
      <c r="M491" s="3"/>
      <c r="N491" s="3"/>
      <c r="O491" s="3"/>
    </row>
    <row r="492" customFormat="false" ht="15" hidden="false" customHeight="false" outlineLevel="0" collapsed="false">
      <c r="L492" s="3"/>
      <c r="M492" s="3"/>
      <c r="N492" s="3"/>
      <c r="O492" s="3"/>
    </row>
    <row r="493" customFormat="false" ht="15" hidden="false" customHeight="false" outlineLevel="0" collapsed="false">
      <c r="L493" s="3"/>
      <c r="M493" s="3"/>
      <c r="N493" s="3"/>
      <c r="O493" s="3"/>
    </row>
    <row r="494" customFormat="false" ht="15" hidden="false" customHeight="false" outlineLevel="0" collapsed="false">
      <c r="L494" s="3"/>
      <c r="M494" s="3"/>
      <c r="N494" s="3"/>
      <c r="O494" s="3"/>
    </row>
    <row r="495" customFormat="false" ht="15" hidden="false" customHeight="false" outlineLevel="0" collapsed="false">
      <c r="L495" s="3"/>
      <c r="M495" s="3"/>
      <c r="N495" s="3"/>
      <c r="O495" s="3"/>
    </row>
    <row r="496" customFormat="false" ht="15" hidden="false" customHeight="false" outlineLevel="0" collapsed="false">
      <c r="L496" s="3"/>
      <c r="M496" s="3"/>
      <c r="N496" s="3"/>
      <c r="O496" s="3"/>
    </row>
    <row r="497" customFormat="false" ht="15" hidden="false" customHeight="false" outlineLevel="0" collapsed="false">
      <c r="L497" s="3"/>
      <c r="M497" s="3"/>
      <c r="N497" s="3"/>
      <c r="O497" s="3"/>
    </row>
    <row r="498" customFormat="false" ht="15" hidden="false" customHeight="false" outlineLevel="0" collapsed="false">
      <c r="K498" s="3"/>
      <c r="L498" s="3"/>
      <c r="M498" s="3"/>
      <c r="N498" s="3"/>
      <c r="O498" s="3"/>
    </row>
    <row r="499" customFormat="false" ht="15" hidden="false" customHeight="false" outlineLevel="0" collapsed="false">
      <c r="K499" s="3"/>
      <c r="L499" s="3"/>
      <c r="M499" s="3"/>
      <c r="N499" s="3"/>
      <c r="O499" s="3"/>
    </row>
    <row r="500" customFormat="false" ht="15" hidden="false" customHeight="false" outlineLevel="0" collapsed="false">
      <c r="K500" s="3"/>
      <c r="L500" s="3"/>
      <c r="M500" s="3"/>
      <c r="N500" s="3"/>
      <c r="O500" s="3"/>
    </row>
    <row r="501" customFormat="false" ht="15" hidden="false" customHeight="false" outlineLevel="0" collapsed="false">
      <c r="K501" s="3"/>
      <c r="L501" s="3"/>
      <c r="M501" s="3"/>
      <c r="N501" s="3"/>
      <c r="O501" s="3"/>
    </row>
    <row r="502" customFormat="false" ht="15" hidden="false" customHeight="false" outlineLevel="0" collapsed="false">
      <c r="K502" s="3"/>
      <c r="L502" s="3"/>
      <c r="M502" s="3"/>
      <c r="N502" s="3"/>
      <c r="O502" s="3"/>
    </row>
    <row r="503" customFormat="false" ht="15" hidden="false" customHeight="false" outlineLevel="0" collapsed="false">
      <c r="K503" s="3"/>
      <c r="L503" s="3"/>
      <c r="M503" s="3"/>
      <c r="N503" s="3"/>
      <c r="O503" s="3"/>
    </row>
    <row r="504" customFormat="false" ht="15" hidden="false" customHeight="false" outlineLevel="0" collapsed="false">
      <c r="K504" s="3"/>
      <c r="L504" s="3"/>
      <c r="M504" s="3"/>
      <c r="N504" s="3"/>
      <c r="O504" s="3"/>
    </row>
    <row r="505" customFormat="false" ht="15" hidden="false" customHeight="false" outlineLevel="0" collapsed="false">
      <c r="K505" s="3"/>
      <c r="L505" s="3"/>
      <c r="M505" s="3"/>
      <c r="N505" s="3"/>
      <c r="O505" s="3"/>
    </row>
    <row r="506" customFormat="false" ht="15" hidden="false" customHeight="false" outlineLevel="0" collapsed="false">
      <c r="L506" s="3"/>
      <c r="M506" s="3"/>
      <c r="N506" s="3"/>
      <c r="O506" s="3"/>
    </row>
    <row r="507" customFormat="false" ht="15" hidden="false" customHeight="false" outlineLevel="0" collapsed="false">
      <c r="L507" s="3"/>
      <c r="M507" s="3"/>
      <c r="N507" s="3"/>
      <c r="O507" s="3"/>
    </row>
    <row r="508" customFormat="false" ht="15" hidden="false" customHeight="false" outlineLevel="0" collapsed="false">
      <c r="L508" s="3"/>
      <c r="M508" s="3"/>
      <c r="N508" s="3"/>
      <c r="O508" s="3"/>
    </row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8">
    <mergeCell ref="A1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7:J17"/>
    <mergeCell ref="A18:J18"/>
    <mergeCell ref="A22:H22"/>
    <mergeCell ref="A23:J23"/>
    <mergeCell ref="A30:H30"/>
    <mergeCell ref="A36:H36"/>
    <mergeCell ref="A43:H43"/>
    <mergeCell ref="A44:J44"/>
    <mergeCell ref="A46:H46"/>
    <mergeCell ref="A47:J47"/>
    <mergeCell ref="A53:H53"/>
    <mergeCell ref="A61:H61"/>
    <mergeCell ref="A64:H64"/>
    <mergeCell ref="A69:H69"/>
    <mergeCell ref="A70:J70"/>
    <mergeCell ref="A72:H72"/>
    <mergeCell ref="A73:J73"/>
    <mergeCell ref="K73:T73"/>
    <mergeCell ref="A81:H81"/>
    <mergeCell ref="K81:R81"/>
    <mergeCell ref="A82:J82"/>
    <mergeCell ref="K82:T82"/>
    <mergeCell ref="A84:H84"/>
    <mergeCell ref="A85:J85"/>
    <mergeCell ref="A92:H92"/>
    <mergeCell ref="A93:J93"/>
    <mergeCell ref="A94:J94"/>
    <mergeCell ref="A97:H97"/>
    <mergeCell ref="A98:J98"/>
    <mergeCell ref="A101:H101"/>
    <mergeCell ref="A102:J102"/>
    <mergeCell ref="A107:H107"/>
    <mergeCell ref="A108:J108"/>
    <mergeCell ref="A109:J109"/>
    <mergeCell ref="A114:H114"/>
    <mergeCell ref="A115:J115"/>
    <mergeCell ref="A120:H120"/>
    <mergeCell ref="A121:J121"/>
    <mergeCell ref="A124:H124"/>
    <mergeCell ref="A125:J125"/>
    <mergeCell ref="A130:H130"/>
    <mergeCell ref="A131:J131"/>
    <mergeCell ref="A137:H137"/>
    <mergeCell ref="A138:J138"/>
    <mergeCell ref="A157:H157"/>
    <mergeCell ref="H330:I330"/>
    <mergeCell ref="H331:I331"/>
    <mergeCell ref="A333:J333"/>
  </mergeCells>
  <conditionalFormatting sqref="E156:F156 E139:E156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9" activeCellId="0" sqref="K29"/>
    </sheetView>
  </sheetViews>
  <sheetFormatPr defaultRowHeight="13.8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31.28"/>
    <col collapsed="false" customWidth="true" hidden="false" outlineLevel="0" max="3" min="3" style="0" width="8.57"/>
    <col collapsed="false" customWidth="true" hidden="false" outlineLevel="0" max="4" min="4" style="0" width="14.15"/>
    <col collapsed="false" customWidth="true" hidden="false" outlineLevel="0" max="7" min="5" style="0" width="10"/>
    <col collapsed="false" customWidth="true" hidden="false" outlineLevel="0" max="8" min="8" style="0" width="9.85"/>
    <col collapsed="false" customWidth="true" hidden="false" outlineLevel="0" max="9" min="9" style="0" width="8.86"/>
    <col collapsed="false" customWidth="true" hidden="false" outlineLevel="0" max="10" min="10" style="0" width="12.58"/>
    <col collapsed="false" customWidth="true" hidden="false" outlineLevel="0" max="11" min="11" style="0" width="8.71"/>
    <col collapsed="false" customWidth="true" hidden="false" outlineLevel="0" max="14" min="12" style="0" width="12.26"/>
    <col collapsed="false" customWidth="true" hidden="false" outlineLevel="0" max="15" min="15" style="0" width="11.71"/>
    <col collapsed="false" customWidth="true" hidden="false" outlineLevel="0" max="1018" min="16" style="0" width="8.71"/>
    <col collapsed="false" customWidth="false" hidden="false" outlineLevel="0" max="1025" min="1019" style="0" width="11.52"/>
  </cols>
  <sheetData>
    <row r="1" customFormat="false" ht="13.8" hidden="false" customHeight="false" outlineLevel="0" collapsed="false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customFormat="false" ht="13.8" hidden="false" customHeight="false" outlineLevel="0" collapsed="false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customFormat="false" ht="13.8" hidden="false" customHeight="false" outlineLevel="0" collapsed="false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customFormat="false" ht="13.8" hidden="false" customHeight="false" outlineLevel="0" collapsed="false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customFormat="false" ht="13.8" hidden="false" customHeight="false" outlineLevel="0" collapsed="false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customFormat="false" ht="13.8" hidden="false" customHeight="false" outlineLevel="0" collapsed="false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customFormat="false" ht="13.8" hidden="false" customHeight="false" outlineLevel="0" collapsed="false">
      <c r="A7" s="109" t="s">
        <v>296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  <row r="8" customFormat="false" ht="13.8" hidden="false" customHeight="false" outlineLevel="0" collapsed="false">
      <c r="A8" s="110" t="s">
        <v>297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customFormat="false" ht="13.8" hidden="false" customHeight="false" outlineLevel="0" collapsed="false">
      <c r="A9" s="111" t="s">
        <v>1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</row>
    <row r="10" customFormat="false" ht="13.8" hidden="false" customHeight="false" outlineLevel="0" collapsed="false">
      <c r="A10" s="111" t="s">
        <v>298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</row>
    <row r="11" customFormat="false" ht="13.8" hidden="false" customHeight="false" outlineLevel="0" collapsed="false">
      <c r="A11" s="112" t="s">
        <v>299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customFormat="false" ht="13.8" hidden="false" customHeight="false" outlineLevel="0" collapsed="false">
      <c r="A12" s="113" t="s">
        <v>300</v>
      </c>
      <c r="B12" s="113"/>
      <c r="C12" s="113" t="s">
        <v>301</v>
      </c>
      <c r="D12" s="113" t="s">
        <v>302</v>
      </c>
      <c r="E12" s="114" t="s">
        <v>303</v>
      </c>
      <c r="F12" s="113" t="s">
        <v>304</v>
      </c>
      <c r="G12" s="113" t="s">
        <v>301</v>
      </c>
      <c r="H12" s="113" t="s">
        <v>305</v>
      </c>
      <c r="I12" s="113" t="s">
        <v>301</v>
      </c>
      <c r="J12" s="113" t="s">
        <v>306</v>
      </c>
      <c r="K12" s="113" t="s">
        <v>301</v>
      </c>
      <c r="L12" s="113" t="s">
        <v>307</v>
      </c>
      <c r="M12" s="113" t="s">
        <v>308</v>
      </c>
      <c r="N12" s="113" t="s">
        <v>309</v>
      </c>
    </row>
    <row r="13" customFormat="false" ht="13.8" hidden="false" customHeight="false" outlineLevel="0" collapsed="false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</row>
    <row r="14" customFormat="false" ht="13.8" hidden="false" customHeight="false" outlineLevel="0" collapsed="false">
      <c r="A14" s="116" t="s">
        <v>310</v>
      </c>
      <c r="B14" s="116"/>
      <c r="C14" s="117" t="n">
        <f aca="false">(D14/D28)*100</f>
        <v>2.06849684105764</v>
      </c>
      <c r="D14" s="118" t="n">
        <v>4672.21</v>
      </c>
      <c r="E14" s="118"/>
      <c r="F14" s="118"/>
      <c r="G14" s="119" t="n">
        <v>1</v>
      </c>
      <c r="H14" s="120" t="n">
        <f aca="false">D14*G14</f>
        <v>4672.21</v>
      </c>
      <c r="I14" s="121"/>
      <c r="J14" s="122"/>
      <c r="K14" s="121"/>
      <c r="L14" s="122"/>
      <c r="M14" s="121"/>
      <c r="N14" s="121"/>
    </row>
    <row r="15" customFormat="false" ht="13.8" hidden="false" customHeight="false" outlineLevel="0" collapsed="false">
      <c r="A15" s="116" t="s">
        <v>29</v>
      </c>
      <c r="B15" s="116"/>
      <c r="C15" s="117" t="n">
        <f aca="false">(D15/D28)*100</f>
        <v>10.093447848176</v>
      </c>
      <c r="D15" s="123" t="n">
        <v>22798.54</v>
      </c>
      <c r="E15" s="123"/>
      <c r="F15" s="123"/>
      <c r="G15" s="119" t="n">
        <v>1</v>
      </c>
      <c r="H15" s="120" t="n">
        <f aca="false">D15*G15</f>
        <v>22798.54</v>
      </c>
      <c r="I15" s="119"/>
      <c r="J15" s="120"/>
      <c r="K15" s="124"/>
      <c r="L15" s="118"/>
      <c r="M15" s="124"/>
      <c r="N15" s="124"/>
    </row>
    <row r="16" customFormat="false" ht="13.8" hidden="false" customHeight="false" outlineLevel="0" collapsed="false">
      <c r="A16" s="116" t="s">
        <v>63</v>
      </c>
      <c r="B16" s="116"/>
      <c r="C16" s="117" t="n">
        <f aca="false">(D16/D28)*100</f>
        <v>0.744426167345472</v>
      </c>
      <c r="D16" s="123" t="n">
        <v>1681.47</v>
      </c>
      <c r="E16" s="123"/>
      <c r="F16" s="123"/>
      <c r="G16" s="119" t="n">
        <v>1</v>
      </c>
      <c r="H16" s="120" t="n">
        <f aca="false">D16*G16</f>
        <v>1681.47</v>
      </c>
      <c r="I16" s="119"/>
      <c r="J16" s="120"/>
      <c r="K16" s="125"/>
      <c r="L16" s="125"/>
      <c r="M16" s="125"/>
      <c r="N16" s="125"/>
    </row>
    <row r="17" customFormat="false" ht="13.8" hidden="false" customHeight="false" outlineLevel="0" collapsed="false">
      <c r="A17" s="116" t="s">
        <v>311</v>
      </c>
      <c r="B17" s="116"/>
      <c r="C17" s="117" t="n">
        <f aca="false">(D17/D28)*100</f>
        <v>19.775672037566</v>
      </c>
      <c r="D17" s="126" t="n">
        <v>44668.23</v>
      </c>
      <c r="E17" s="126"/>
      <c r="F17" s="126"/>
      <c r="G17" s="119"/>
      <c r="H17" s="120"/>
      <c r="I17" s="119" t="n">
        <v>1</v>
      </c>
      <c r="J17" s="120" t="n">
        <f aca="false">D17*I17</f>
        <v>44668.23</v>
      </c>
      <c r="K17" s="124"/>
      <c r="L17" s="118"/>
      <c r="M17" s="124"/>
      <c r="N17" s="124"/>
    </row>
    <row r="18" customFormat="false" ht="13.8" hidden="false" customHeight="false" outlineLevel="0" collapsed="false">
      <c r="A18" s="116" t="s">
        <v>94</v>
      </c>
      <c r="B18" s="116"/>
      <c r="C18" s="117" t="n">
        <f aca="false">(D18/D28)*100</f>
        <v>6.40353842274908</v>
      </c>
      <c r="D18" s="123" t="n">
        <v>14463.97</v>
      </c>
      <c r="E18" s="123" t="s">
        <v>312</v>
      </c>
      <c r="F18" s="123" t="s">
        <v>313</v>
      </c>
      <c r="G18" s="119" t="n">
        <v>0.5</v>
      </c>
      <c r="H18" s="120" t="n">
        <f aca="false">D18/2</f>
        <v>7231.985</v>
      </c>
      <c r="I18" s="119" t="n">
        <v>0.5</v>
      </c>
      <c r="J18" s="120" t="n">
        <f aca="false">D18*I18</f>
        <v>7231.985</v>
      </c>
      <c r="K18" s="124"/>
      <c r="L18" s="118"/>
      <c r="M18" s="124"/>
      <c r="N18" s="124"/>
    </row>
    <row r="19" customFormat="false" ht="13.8" hidden="false" customHeight="false" outlineLevel="0" collapsed="false">
      <c r="A19" s="116" t="s">
        <v>98</v>
      </c>
      <c r="B19" s="116"/>
      <c r="C19" s="117" t="n">
        <f aca="false">(D19/D28)*100</f>
        <v>14.8047777827215</v>
      </c>
      <c r="D19" s="123" t="n">
        <v>33440.24</v>
      </c>
      <c r="E19" s="123"/>
      <c r="F19" s="123" t="s">
        <v>312</v>
      </c>
      <c r="G19" s="125"/>
      <c r="H19" s="125"/>
      <c r="I19" s="119"/>
      <c r="J19" s="120"/>
      <c r="K19" s="124" t="n">
        <v>1</v>
      </c>
      <c r="L19" s="120" t="n">
        <f aca="false">D19*K19</f>
        <v>33440.24</v>
      </c>
      <c r="M19" s="124" t="s">
        <v>314</v>
      </c>
      <c r="N19" s="124" t="s">
        <v>314</v>
      </c>
    </row>
    <row r="20" customFormat="false" ht="13.8" hidden="false" customHeight="false" outlineLevel="0" collapsed="false">
      <c r="A20" s="116" t="s">
        <v>120</v>
      </c>
      <c r="B20" s="116"/>
      <c r="C20" s="117" t="n">
        <f aca="false">(D20/D28)*100</f>
        <v>2.61278545423313</v>
      </c>
      <c r="D20" s="123" t="n">
        <v>5901.62</v>
      </c>
      <c r="E20" s="123"/>
      <c r="F20" s="123"/>
      <c r="G20" s="119"/>
      <c r="H20" s="120"/>
      <c r="I20" s="119"/>
      <c r="J20" s="120"/>
      <c r="K20" s="124" t="n">
        <v>1</v>
      </c>
      <c r="L20" s="120" t="n">
        <f aca="false">D20*K20</f>
        <v>5901.62</v>
      </c>
      <c r="M20" s="124" t="s">
        <v>315</v>
      </c>
      <c r="N20" s="124" t="s">
        <v>315</v>
      </c>
    </row>
    <row r="21" customFormat="false" ht="13.8" hidden="false" customHeight="false" outlineLevel="0" collapsed="false">
      <c r="A21" s="116" t="s">
        <v>124</v>
      </c>
      <c r="B21" s="116"/>
      <c r="C21" s="117" t="n">
        <f aca="false">(D21/D28)*100</f>
        <v>10.0391699555484</v>
      </c>
      <c r="D21" s="123" t="n">
        <v>22675.94</v>
      </c>
      <c r="E21" s="123"/>
      <c r="F21" s="123"/>
      <c r="G21" s="119"/>
      <c r="H21" s="120"/>
      <c r="I21" s="119" t="n">
        <v>1</v>
      </c>
      <c r="J21" s="120" t="n">
        <f aca="false">D21*I21</f>
        <v>22675.94</v>
      </c>
      <c r="K21" s="124"/>
      <c r="L21" s="118"/>
      <c r="M21" s="124"/>
      <c r="N21" s="124"/>
    </row>
    <row r="22" customFormat="false" ht="13.8" hidden="false" customHeight="false" outlineLevel="0" collapsed="false">
      <c r="A22" s="116" t="s">
        <v>316</v>
      </c>
      <c r="B22" s="116"/>
      <c r="C22" s="117" t="n">
        <f aca="false">(D22/D29)*100</f>
        <v>6.43277587812532</v>
      </c>
      <c r="D22" s="127" t="n">
        <v>14530.01</v>
      </c>
      <c r="E22" s="127"/>
      <c r="F22" s="127"/>
      <c r="G22" s="119"/>
      <c r="H22" s="120"/>
      <c r="I22" s="119" t="n">
        <v>0.8</v>
      </c>
      <c r="J22" s="120" t="n">
        <f aca="false">D22*I22</f>
        <v>11624.008</v>
      </c>
      <c r="K22" s="124" t="n">
        <v>0.2</v>
      </c>
      <c r="L22" s="120" t="n">
        <f aca="false">D22*K22</f>
        <v>2906.002</v>
      </c>
      <c r="M22" s="124"/>
      <c r="N22" s="124"/>
    </row>
    <row r="23" customFormat="false" ht="13.8" hidden="false" customHeight="false" outlineLevel="0" collapsed="false">
      <c r="A23" s="128" t="s">
        <v>157</v>
      </c>
      <c r="B23" s="128"/>
      <c r="C23" s="117" t="n">
        <f aca="false">(D23/D28)*100</f>
        <v>1.92612141291641</v>
      </c>
      <c r="D23" s="123" t="n">
        <v>4350.62</v>
      </c>
      <c r="E23" s="123"/>
      <c r="F23" s="123"/>
      <c r="G23" s="125"/>
      <c r="H23" s="125"/>
      <c r="I23" s="125"/>
      <c r="J23" s="125"/>
      <c r="K23" s="124" t="n">
        <v>1</v>
      </c>
      <c r="L23" s="120" t="n">
        <f aca="false">D23*K23</f>
        <v>4350.62</v>
      </c>
      <c r="M23" s="124"/>
      <c r="N23" s="124"/>
    </row>
    <row r="24" customFormat="false" ht="13.8" hidden="false" customHeight="false" outlineLevel="0" collapsed="false">
      <c r="A24" s="128" t="s">
        <v>166</v>
      </c>
      <c r="B24" s="128"/>
      <c r="C24" s="117" t="n">
        <f aca="false">(D24/D28)*100</f>
        <v>8.96109412897818</v>
      </c>
      <c r="D24" s="123" t="n">
        <v>20240.84</v>
      </c>
      <c r="E24" s="123"/>
      <c r="F24" s="123"/>
      <c r="G24" s="119"/>
      <c r="H24" s="120"/>
      <c r="I24" s="125"/>
      <c r="J24" s="125"/>
      <c r="K24" s="119" t="n">
        <v>1</v>
      </c>
      <c r="L24" s="120" t="n">
        <f aca="false">D24*K24</f>
        <v>20240.84</v>
      </c>
      <c r="M24" s="119"/>
      <c r="N24" s="119"/>
    </row>
    <row r="25" customFormat="false" ht="13.8" hidden="false" customHeight="false" outlineLevel="0" collapsed="false">
      <c r="A25" s="128" t="s">
        <v>193</v>
      </c>
      <c r="B25" s="128"/>
      <c r="C25" s="117" t="n">
        <f aca="false">(D25/D28)*100</f>
        <v>10.273853219031</v>
      </c>
      <c r="D25" s="123" t="n">
        <v>23206.03</v>
      </c>
      <c r="E25" s="123"/>
      <c r="F25" s="123"/>
      <c r="G25" s="125"/>
      <c r="H25" s="125"/>
      <c r="I25" s="119" t="n">
        <v>1</v>
      </c>
      <c r="J25" s="120" t="n">
        <f aca="false">D25*I25</f>
        <v>23206.03</v>
      </c>
      <c r="K25" s="124"/>
      <c r="L25" s="118"/>
      <c r="M25" s="124"/>
      <c r="N25" s="124"/>
    </row>
    <row r="26" customFormat="false" ht="13.8" hidden="false" customHeight="false" outlineLevel="0" collapsed="false">
      <c r="A26" s="128" t="s">
        <v>205</v>
      </c>
      <c r="B26" s="128"/>
      <c r="C26" s="117" t="n">
        <f aca="false">(D26/D29)*100</f>
        <v>0.891047313188975</v>
      </c>
      <c r="D26" s="123" t="n">
        <v>2012.65</v>
      </c>
      <c r="E26" s="123"/>
      <c r="F26" s="123"/>
      <c r="G26" s="125"/>
      <c r="H26" s="125"/>
      <c r="I26" s="119"/>
      <c r="J26" s="120"/>
      <c r="K26" s="124" t="n">
        <v>1</v>
      </c>
      <c r="L26" s="120" t="n">
        <f aca="false">D26*K26</f>
        <v>2012.65</v>
      </c>
      <c r="M26" s="124"/>
      <c r="N26" s="124"/>
    </row>
    <row r="27" customFormat="false" ht="13.8" hidden="false" customHeight="false" outlineLevel="0" collapsed="false">
      <c r="A27" s="128" t="s">
        <v>317</v>
      </c>
      <c r="B27" s="128"/>
      <c r="C27" s="117" t="n">
        <f aca="false">(D27/D29)*100</f>
        <v>4.97279796559729</v>
      </c>
      <c r="D27" s="123" t="n">
        <v>11232.29</v>
      </c>
      <c r="E27" s="123"/>
      <c r="F27" s="123"/>
      <c r="G27" s="125"/>
      <c r="H27" s="125"/>
      <c r="I27" s="119" t="n">
        <v>1</v>
      </c>
      <c r="J27" s="120" t="n">
        <f aca="false">D27*I27</f>
        <v>11232.29</v>
      </c>
      <c r="K27" s="124"/>
      <c r="L27" s="118"/>
      <c r="M27" s="124"/>
      <c r="N27" s="124"/>
    </row>
    <row r="28" customFormat="false" ht="13.8" hidden="false" customHeight="false" outlineLevel="0" collapsed="false">
      <c r="A28" s="109" t="s">
        <v>28</v>
      </c>
      <c r="B28" s="109"/>
      <c r="C28" s="119" t="n">
        <v>1</v>
      </c>
      <c r="D28" s="129" t="n">
        <f aca="false">SUM(D14:D27)-0.01</f>
        <v>225874.65</v>
      </c>
      <c r="E28" s="129"/>
      <c r="F28" s="129"/>
      <c r="G28" s="119" t="n">
        <f aca="false">((H28*100)/D28)%</f>
        <v>0.161081400679536</v>
      </c>
      <c r="H28" s="126" t="n">
        <f aca="false">SUM(H14:H25)</f>
        <v>36384.205</v>
      </c>
      <c r="I28" s="119" t="n">
        <f aca="false">((J28*100)/D28)%</f>
        <v>0.534094830916174</v>
      </c>
      <c r="J28" s="130" t="n">
        <f aca="false">SUM(J14:J27)</f>
        <v>120638.483</v>
      </c>
      <c r="K28" s="119" t="n">
        <f aca="false">((L28*100)/D28)%</f>
        <v>0.304823812676633</v>
      </c>
      <c r="L28" s="130" t="n">
        <f aca="false">SUM(L14:L26)</f>
        <v>68851.972</v>
      </c>
      <c r="M28" s="119"/>
      <c r="N28" s="119"/>
    </row>
    <row r="29" customFormat="false" ht="13.8" hidden="false" customHeight="false" outlineLevel="0" collapsed="false">
      <c r="A29" s="109" t="s">
        <v>318</v>
      </c>
      <c r="B29" s="109"/>
      <c r="C29" s="119" t="n">
        <v>1</v>
      </c>
      <c r="D29" s="129" t="n">
        <f aca="false">SUM(D14:D27)-0.01</f>
        <v>225874.65</v>
      </c>
      <c r="E29" s="129"/>
      <c r="F29" s="129"/>
      <c r="G29" s="131" t="n">
        <f aca="false">G28</f>
        <v>0.161081400679536</v>
      </c>
      <c r="H29" s="126" t="n">
        <f aca="false">H28</f>
        <v>36384.205</v>
      </c>
      <c r="I29" s="131" t="n">
        <f aca="false">I28+G28</f>
        <v>0.69517623159571</v>
      </c>
      <c r="J29" s="132" t="n">
        <f aca="false">J28+H29</f>
        <v>157022.688</v>
      </c>
      <c r="K29" s="131" t="n">
        <f aca="false">I28+G28+K28</f>
        <v>1.00000004427234</v>
      </c>
      <c r="L29" s="132" t="n">
        <f aca="false">(J29+L28)-0.01</f>
        <v>225874.65</v>
      </c>
      <c r="M29" s="131"/>
      <c r="N29" s="131"/>
    </row>
    <row r="30" customFormat="false" ht="13.8" hidden="false" customHeight="true" outlineLevel="0" collapsed="false">
      <c r="A30" s="133"/>
      <c r="B30" s="133"/>
      <c r="C30" s="133"/>
      <c r="D30" s="134" t="s">
        <v>319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customFormat="false" ht="13.8" hidden="false" customHeight="false" outlineLevel="0" collapsed="false">
      <c r="A31" s="135"/>
      <c r="B31" s="135" t="s">
        <v>291</v>
      </c>
      <c r="C31" s="136"/>
      <c r="D31" s="136"/>
      <c r="E31" s="136"/>
      <c r="F31" s="136"/>
      <c r="G31" s="135"/>
      <c r="H31" s="136"/>
      <c r="I31" s="135"/>
      <c r="J31" s="135" t="s">
        <v>291</v>
      </c>
      <c r="O31" s="135"/>
    </row>
    <row r="32" customFormat="false" ht="15" hidden="false" customHeight="true" outlineLevel="0" collapsed="false">
      <c r="A32" s="136"/>
      <c r="B32" s="136" t="s">
        <v>320</v>
      </c>
      <c r="C32" s="136"/>
      <c r="D32" s="136"/>
      <c r="E32" s="136"/>
      <c r="F32" s="136"/>
      <c r="G32" s="136"/>
      <c r="H32" s="136"/>
      <c r="I32" s="136"/>
      <c r="J32" s="136" t="s">
        <v>294</v>
      </c>
      <c r="O32" s="136"/>
    </row>
    <row r="33" customFormat="false" ht="13.8" hidden="false" customHeight="false" outlineLevel="0" collapsed="false">
      <c r="A33" s="136"/>
      <c r="B33" s="136" t="s">
        <v>321</v>
      </c>
      <c r="C33" s="133"/>
      <c r="D33" s="133"/>
      <c r="E33" s="133"/>
      <c r="F33" s="133"/>
      <c r="G33" s="136"/>
      <c r="H33" s="133"/>
      <c r="I33" s="136"/>
      <c r="J33" s="136" t="s">
        <v>295</v>
      </c>
      <c r="O33" s="136"/>
    </row>
    <row r="34" customFormat="false" ht="13.8" hidden="false" customHeight="false" outlineLevel="0" collapsed="false">
      <c r="A34" s="135"/>
      <c r="B34" s="135"/>
      <c r="C34" s="135" t="s">
        <v>291</v>
      </c>
      <c r="D34" s="136"/>
      <c r="E34" s="136"/>
      <c r="F34" s="136"/>
      <c r="G34" s="136"/>
      <c r="H34" s="135"/>
      <c r="I34" s="136"/>
      <c r="J34" s="135"/>
      <c r="K34" s="135" t="s">
        <v>291</v>
      </c>
      <c r="L34" s="135"/>
      <c r="M34" s="135"/>
      <c r="N34" s="135"/>
    </row>
    <row r="35" customFormat="false" ht="13.8" hidden="false" customHeight="false" outlineLevel="0" collapsed="false">
      <c r="A35" s="136"/>
      <c r="B35" s="136" t="s">
        <v>322</v>
      </c>
      <c r="C35" s="136"/>
      <c r="D35" s="136"/>
      <c r="E35" s="136"/>
      <c r="F35" s="136"/>
      <c r="G35" s="136"/>
      <c r="H35" s="136"/>
      <c r="I35" s="136"/>
      <c r="J35" s="136" t="s">
        <v>323</v>
      </c>
      <c r="K35" s="136"/>
      <c r="L35" s="136"/>
      <c r="M35" s="136"/>
      <c r="N35" s="136"/>
    </row>
    <row r="36" customFormat="false" ht="13.8" hidden="false" customHeight="false" outlineLevel="0" collapsed="false">
      <c r="A36" s="136"/>
      <c r="B36" s="136"/>
      <c r="C36" s="136"/>
      <c r="D36" s="133"/>
      <c r="E36" s="133"/>
      <c r="F36" s="133"/>
      <c r="G36" s="133"/>
      <c r="H36" s="136"/>
      <c r="I36" s="133"/>
      <c r="J36" s="136"/>
      <c r="K36" s="136"/>
      <c r="L36" s="136"/>
      <c r="M36" s="136"/>
      <c r="N36" s="136"/>
    </row>
    <row r="39" customFormat="false" ht="13.8" hidden="false" customHeight="false" outlineLevel="0" collapsed="false">
      <c r="A39" s="135"/>
      <c r="B39" s="135"/>
      <c r="C39" s="135"/>
      <c r="D39" s="136"/>
      <c r="E39" s="136"/>
      <c r="F39" s="136"/>
      <c r="G39" s="136"/>
      <c r="H39" s="135"/>
      <c r="I39" s="136"/>
      <c r="J39" s="135"/>
      <c r="K39" s="135"/>
      <c r="L39" s="135"/>
      <c r="M39" s="135"/>
      <c r="N39" s="135"/>
    </row>
    <row r="40" customFormat="false" ht="13.8" hidden="false" customHeight="false" outlineLevel="0" collapsed="false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</row>
    <row r="41" customFormat="false" ht="13.8" hidden="false" customHeight="false" outlineLevel="0" collapsed="false">
      <c r="A41" s="136"/>
      <c r="B41" s="136"/>
      <c r="C41" s="136"/>
      <c r="D41" s="133"/>
      <c r="E41" s="133"/>
      <c r="F41" s="133"/>
      <c r="G41" s="133"/>
      <c r="H41" s="136"/>
      <c r="I41" s="133"/>
      <c r="J41" s="136"/>
      <c r="K41" s="136"/>
      <c r="L41" s="136"/>
      <c r="M41" s="136"/>
      <c r="N41" s="136"/>
    </row>
  </sheetData>
  <mergeCells count="22">
    <mergeCell ref="A1:N6"/>
    <mergeCell ref="A7:N7"/>
    <mergeCell ref="A8:N8"/>
    <mergeCell ref="A9:N9"/>
    <mergeCell ref="A10:N10"/>
    <mergeCell ref="A11:N11"/>
    <mergeCell ref="A12:B12"/>
    <mergeCell ref="A13:N13"/>
    <mergeCell ref="A14:B14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25:B25"/>
    <mergeCell ref="A28:B28"/>
    <mergeCell ref="A29:B29"/>
    <mergeCell ref="D30:Q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" min="1" style="0" width="8.71"/>
    <col collapsed="false" customWidth="true" hidden="false" outlineLevel="0" max="3" min="3" style="0" width="45.98"/>
    <col collapsed="false" customWidth="true" hidden="false" outlineLevel="0" max="1025" min="4" style="0" width="8.71"/>
  </cols>
  <sheetData>
    <row r="1" customFormat="false" ht="15" hidden="false" customHeight="false" outlineLevel="0" collapsed="false">
      <c r="A1" s="137"/>
      <c r="B1" s="138"/>
      <c r="C1" s="139"/>
      <c r="D1" s="140"/>
      <c r="E1" s="141"/>
      <c r="F1" s="140"/>
      <c r="G1" s="142"/>
      <c r="H1" s="140"/>
      <c r="I1" s="140"/>
      <c r="J1" s="142"/>
    </row>
    <row r="2" customFormat="false" ht="15" hidden="false" customHeight="false" outlineLevel="0" collapsed="false">
      <c r="C2" s="143"/>
      <c r="D2" s="140"/>
      <c r="E2" s="141"/>
      <c r="F2" s="140"/>
      <c r="G2" s="142"/>
      <c r="H2" s="140"/>
      <c r="I2" s="140"/>
      <c r="J2" s="142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7728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2018-09-24T17:21:08Z</dcterms:created>
  <dc:creator>TecleEnter</dc:creator>
  <dc:description/>
  <dc:language>pt-BR</dc:language>
  <cp:lastModifiedBy/>
  <cp:lastPrinted>2021-10-06T09:58:54Z</cp:lastPrinted>
  <dcterms:modified xsi:type="dcterms:W3CDTF">2021-10-06T09:51:15Z</dcterms:modified>
  <cp:revision>1481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