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1.png" ContentType="image/png"/>
  <Override PartName="/xl/media/image1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<sst xmlns="http://schemas.openxmlformats.org/spreadsheetml/2006/main" count="75" uniqueCount="61">
  <si>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Nº do contrato:</t>
  </si>
  <si>
    <t xml:space="preserve">CENTRAL GLP</t>
  </si>
  <si>
    <t xml:space="preserve">Tomador:</t>
  </si>
  <si>
    <t xml:space="preserve">PREFEITURA MUNICIPAL DE TRÊS PASSOS</t>
  </si>
  <si>
    <t xml:space="preserve">Município:</t>
  </si>
  <si>
    <t xml:space="preserve">TRÊS PASSOS-RS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</si>
  <si>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</si>
  <si>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</si>
  <si>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Construção de Redes de Abastecimento de Água, Coleta de Esgoto e Construções Correlatas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</si>
  <si>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</si>
  <si>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</si>
  <si>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</si>
  <si>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</si>
  <si>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</si>
  <si>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</si>
  <si>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edifícios</t>
  </si>
  <si>
    <t xml:space="preserve">Construção de Rodovias e Ferrovias</t>
  </si>
  <si>
    <t xml:space="preserve">Construção e Manutenção de Estações e Redes de Distribuição de Energia Elétrica</t>
  </si>
  <si>
    <t xml:space="preserve">Obras Portuárias, Marítimas e Fluviais</t>
  </si>
  <si>
    <t xml:space="preserve">Fornecimento de Materiais e Equipamentos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</si>
  <si>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</si>
  <si>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</si>
  <si>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</si>
  <si>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</si>
  <si>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</si>
  <si>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</si>
  <si>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</si>
  <si>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</si>
  <si>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</si>
  <si>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</si>
  <si>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</si>
  <si>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</si>
  <si>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  <charset val="1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  <charset val="1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</si>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</sst>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%"/>
    <numFmt numFmtId="167" formatCode="0%"/>
    <numFmt numFmtId="168" formatCode="DD&quot; de &quot;MMMM&quot; de &quot;YYYY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u val="singl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b val="1"/>
        <i val="0"/>
        <color rgb="FF000080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ont>
        <b val="1"/>
        <i val="0"/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66600</xdr:rowOff>
    </xdr:from>
    <xdr:to>
      <xdr:col>13</xdr:col>
      <xdr:colOff>465840</xdr:colOff>
      <xdr:row>43</xdr:row>
      <xdr:rowOff>236880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4240" y="7465320"/>
          <a:ext cx="3666240" cy="118404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38160</xdr:rowOff>
    </xdr:from>
    <xdr:to>
      <xdr:col>13</xdr:col>
      <xdr:colOff>255960</xdr:colOff>
      <xdr:row>39</xdr:row>
      <xdr:rowOff>141840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19000" y="7189200"/>
          <a:ext cx="3351600" cy="3513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F43" activeCellId="0" sqref="F43"/>
    </sheetView>
  </sheetViews>
  <sheetFormatPr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7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3"/>
    <col collapsed="false" customWidth="true" hidden="false" outlineLevel="0" max="14" min="14" style="1" width="8.4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3.5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  <c r="G3" s="5"/>
      <c r="H3" s="6" t="s">
        <v>3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4</v>
      </c>
      <c r="C4" s="8"/>
      <c r="D4" s="8"/>
      <c r="E4" s="8"/>
      <c r="F4" s="8"/>
      <c r="G4" s="8"/>
      <c r="H4" s="9" t="s">
        <v>5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3.5" hidden="false" customHeight="false" outlineLevel="0" collapsed="false"/>
    <row r="6" customFormat="false" ht="12.75" hidden="false" customHeight="true" outlineLevel="0" collapsed="false">
      <c r="B6" s="10" t="s">
        <v>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3.5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7</v>
      </c>
      <c r="C8" s="11"/>
      <c r="D8" s="11"/>
      <c r="E8" s="11"/>
      <c r="F8" s="12" t="s">
        <v>8</v>
      </c>
      <c r="G8" s="12"/>
      <c r="H8" s="12"/>
      <c r="I8" s="13" t="s">
        <v>9</v>
      </c>
      <c r="J8" s="13"/>
      <c r="K8" s="13"/>
      <c r="L8" s="13"/>
      <c r="M8" s="13"/>
      <c r="N8" s="13"/>
      <c r="Q8" s="1" t="s">
        <v>10</v>
      </c>
    </row>
    <row r="9" customFormat="false" ht="12.75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v>
      </c>
      <c r="J9" s="14"/>
      <c r="K9" s="14"/>
      <c r="L9" s="14"/>
      <c r="M9" s="14"/>
      <c r="N9" s="14"/>
      <c r="Q9" s="1" t="s">
        <v>11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12</v>
      </c>
      <c r="S10" s="1" t="s">
        <v>13</v>
      </c>
    </row>
    <row r="11" customFormat="false" ht="12.75" hidden="false" customHeight="true" outlineLevel="0" collapsed="false">
      <c r="B11" s="16" t="s">
        <v>14</v>
      </c>
      <c r="C11" s="16"/>
      <c r="D11" s="16"/>
      <c r="E11" s="16"/>
      <c r="F11" s="17" t="s">
        <v>12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15</v>
      </c>
    </row>
    <row r="12" customFormat="false" ht="12.75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15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13</v>
      </c>
    </row>
    <row r="14" customFormat="false" ht="13.5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15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16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8</v>
      </c>
    </row>
    <row r="17" customFormat="false" ht="12.75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17</v>
      </c>
    </row>
    <row r="18" customFormat="false" ht="12.75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18</v>
      </c>
    </row>
    <row r="19" customFormat="false" ht="12.75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19</v>
      </c>
      <c r="X19" s="1" t="s">
        <v>9</v>
      </c>
    </row>
    <row r="20" customFormat="false" ht="13.5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0.264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20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21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22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23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24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25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26</v>
      </c>
      <c r="J28" s="21"/>
      <c r="K28" s="21"/>
      <c r="L28" s="21"/>
      <c r="M28" s="21"/>
      <c r="N28" s="21"/>
      <c r="Q28" s="15"/>
      <c r="S28" s="1" t="s">
        <v>27</v>
      </c>
      <c r="W28" s="22" t="s">
        <v>28</v>
      </c>
      <c r="X28" s="22" t="s">
        <v>29</v>
      </c>
      <c r="Z28" s="22" t="s">
        <v>30</v>
      </c>
      <c r="AB28" s="22" t="s">
        <v>31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32</v>
      </c>
      <c r="J29" s="23"/>
      <c r="K29" s="23"/>
      <c r="L29" s="23"/>
      <c r="M29" s="23"/>
      <c r="N29" s="23"/>
      <c r="Q29" s="15"/>
      <c r="S29" s="1" t="s">
        <v>33</v>
      </c>
      <c r="W29" s="24" t="n">
        <f aca="false">IF($F$8=$S$14,T31,IF($F$8=$S$15,X31,IF($F$8=$S$16,AB31,IF($F$8=$S$17,T37,IF($F$8=$S$18,X37,IF($F$8=$S$19,AB37))))))</f>
        <v>0.2076</v>
      </c>
      <c r="X29" s="24" t="n">
        <f aca="false">IF($F$8=$S$14,U31,IF($F$8=$S$15,Y31,IF($F$8=$S$16,AC31,IF($F$8=$S$17,U37,IF($F$8=$S$18,Y37,IF($F$8=$S$19,AC37))))))</f>
        <v>0.2644</v>
      </c>
      <c r="Y29" s="24" t="n">
        <f aca="false">IF(F11=Q9,AB29,IF(F11=Q10,Z29,""))</f>
        <v>0.264</v>
      </c>
      <c r="Z29" s="24" t="n">
        <f aca="false">TRUNC(ROUND(((1+F31+F33+F35)*(1+F37)*(1+F39))/(1-(F41+F42+F43))-1,4),4)</f>
        <v>0.264</v>
      </c>
      <c r="AB29" s="24" t="n">
        <f aca="false">TRUNC(ROUND(((1+F31+F33+F35)*(1+F37)*(1+F39))/(1-(F41+F42+F43+F44))-1,4),4)</f>
        <v>0.264</v>
      </c>
    </row>
    <row r="30" customFormat="false" ht="20.1" hidden="false" customHeight="true" outlineLevel="0" collapsed="false">
      <c r="B30" s="25" t="s">
        <v>34</v>
      </c>
      <c r="C30" s="25"/>
      <c r="D30" s="25"/>
      <c r="E30" s="25"/>
      <c r="F30" s="25" t="s">
        <v>35</v>
      </c>
      <c r="G30" s="26" t="s">
        <v>36</v>
      </c>
      <c r="H30" s="26"/>
      <c r="I30" s="23"/>
      <c r="J30" s="23"/>
      <c r="K30" s="23"/>
      <c r="L30" s="23"/>
      <c r="M30" s="23"/>
      <c r="N30" s="23"/>
      <c r="Q30" s="15"/>
      <c r="S30" s="1" t="s">
        <v>37</v>
      </c>
      <c r="W30" s="1" t="s">
        <v>38</v>
      </c>
      <c r="Z30" s="1" t="n">
        <f aca="false">IF(F11=Q9,OR(F31="",F33="",F35="",F37="",F39="",F41="",F42="",F43="",F44=""),OR(F31="",F33="",F35="",F37="",F39="",F41="",F42="",F43=""))</f>
        <v>0</v>
      </c>
      <c r="AA30" s="1" t="n">
        <f aca="false">IF(F11=Q10,AND(F31="",F33="",F35="",F37="",F39="",F41="",F42="",F43=""))</f>
        <v>0</v>
      </c>
      <c r="AC30" s="1" t="n">
        <f aca="false">IF(F11=Q10,AND(F31="",F33="",F35="",F37="",F39="",F41="",F42="",F43=""),IF(F11=Q9,AND(F31="",F33="",F35="",F37="",F39="",F41="",F42="",F43="",F44=""),"NULO"))</f>
        <v>0</v>
      </c>
      <c r="AD30" s="1" t="n">
        <f aca="false">OR(B21=Z29,B21=AB29)</f>
        <v>1</v>
      </c>
    </row>
    <row r="31" customFormat="false" ht="19.5" hidden="false" customHeight="true" outlineLevel="0" collapsed="false">
      <c r="B31" s="13" t="s">
        <v>39</v>
      </c>
      <c r="C31" s="13"/>
      <c r="D31" s="13"/>
      <c r="E31" s="13"/>
      <c r="F31" s="27" t="n">
        <v>0.06</v>
      </c>
      <c r="G31" s="28" t="str">
        <f aca="false">IF(F8="Escolha o tipo de obra","",IF(F31="","",IF(F31&lt;C32,"FORA DO LIMITE",IF(F31&gt;E32,"FORA DO LIMITE","OK"))))</f>
        <v>OK</v>
      </c>
      <c r="H31" s="28"/>
      <c r="I31" s="23"/>
      <c r="J31" s="23"/>
      <c r="K31" s="23"/>
      <c r="L31" s="23"/>
      <c r="M31" s="23"/>
      <c r="N31" s="23"/>
      <c r="S31" s="1" t="s">
        <v>40</v>
      </c>
      <c r="T31" s="24" t="n">
        <v>0.2034</v>
      </c>
      <c r="U31" s="24" t="n">
        <v>0.25</v>
      </c>
      <c r="W31" s="1" t="s">
        <v>41</v>
      </c>
      <c r="X31" s="24" t="n">
        <v>0.196</v>
      </c>
      <c r="Y31" s="24" t="n">
        <v>0.2423</v>
      </c>
      <c r="AA31" s="1" t="s">
        <v>42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29" t="s">
        <v>43</v>
      </c>
      <c r="C32" s="30" t="n">
        <f aca="false">IF($F$8=$S$14,S32,IF($F$8=$S$15,W32,IF($F$8=$S$16,AA32,IF($F$8=$S$17,S38,IF($F$8=$S$18,W38,IF($F$8=$S$19,AA38,""))))))</f>
        <v>0.0343</v>
      </c>
      <c r="D32" s="31" t="s">
        <v>44</v>
      </c>
      <c r="E32" s="32" t="n">
        <f aca="false">IF($F$8=$S$14,T32,IF($F$8=$S$15,X32,IF($F$8=$S$16,AB32,IF($F$8=$S$17,T38,IF($F$8=$S$18,X38,IF($F$8=$S$19,AB38,""))))))</f>
        <v>0.0671</v>
      </c>
      <c r="F32" s="27"/>
      <c r="G32" s="28"/>
      <c r="H32" s="28"/>
      <c r="I32" s="23"/>
      <c r="J32" s="23"/>
      <c r="K32" s="23"/>
      <c r="L32" s="23"/>
      <c r="M32" s="23"/>
      <c r="N32" s="23"/>
      <c r="Q32" s="1" t="str">
        <f aca="false">IF(H4="","",H4)</f>
        <v>TRÊS PASSOS-RS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45</v>
      </c>
      <c r="C33" s="13"/>
      <c r="D33" s="13"/>
      <c r="E33" s="13"/>
      <c r="F33" s="27" t="n">
        <v>0.007</v>
      </c>
      <c r="G33" s="28" t="str">
        <f aca="false">IF(F8="Escolha o tipo de obra","",IF(F33="","",IF(F33&lt;C34,"FORA DO LIMITE",IF(F33&gt;E34,"FORA DO LIMITE","OK"))))</f>
        <v>OK</v>
      </c>
      <c r="H33" s="28"/>
      <c r="I33" s="23"/>
      <c r="J33" s="23"/>
      <c r="K33" s="23"/>
      <c r="L33" s="23"/>
      <c r="M33" s="23"/>
      <c r="N33" s="23"/>
      <c r="Q33" s="33" t="n">
        <f aca="true">TODAY()</f>
        <v>44355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29" t="s">
        <v>43</v>
      </c>
      <c r="C34" s="30" t="n">
        <f aca="false">IF($F$8=$S$14,S33,IF($F$8=$S$15,W33,IF($F$8=$S$16,AA33,IF($F$8=$S$17,S39,IF($F$8=$S$18,W39,IF($F$8=$S$19,AA39,""))))))</f>
        <v>0.0028</v>
      </c>
      <c r="D34" s="31" t="s">
        <v>44</v>
      </c>
      <c r="E34" s="32" t="n">
        <f aca="false">IF($F$8=$S$14,T33,IF($F$8=$S$15,X33,IF($F$8=$S$16,AB33,IF($F$8=$S$17,T39,IF($F$8=$S$18,X39,IF($F$8=$S$19,AB39,""))))))</f>
        <v>0.0075</v>
      </c>
      <c r="F34" s="27"/>
      <c r="G34" s="28"/>
      <c r="H34" s="28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46</v>
      </c>
      <c r="C35" s="13"/>
      <c r="D35" s="13"/>
      <c r="E35" s="13"/>
      <c r="F35" s="27" t="n">
        <v>0.017</v>
      </c>
      <c r="G35" s="28" t="str">
        <f aca="false">IF(F8="Escolha o tipo de obra","",IF(F35="","",IF(F35&lt;C36,"FORA DO LIMITE",IF(F35&gt;E36,"FORA DO LIMITE","OK"))))</f>
        <v>OK</v>
      </c>
      <c r="H35" s="28"/>
      <c r="I35" s="34" t="s">
        <v>47</v>
      </c>
      <c r="J35" s="34"/>
      <c r="K35" s="34"/>
      <c r="L35" s="34"/>
      <c r="M35" s="34"/>
      <c r="N35" s="34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29" t="s">
        <v>43</v>
      </c>
      <c r="C36" s="30" t="n">
        <f aca="false">IF($F$8=$S$14,S34,IF($F$8=$S$15,W34,IF($F$8=$S$16,AA34,IF($F$8=$S$17,S40,IF($F$8=$S$18,W40,IF($F$8=$S$19,AA40,""))))))</f>
        <v>0.01</v>
      </c>
      <c r="D36" s="31" t="s">
        <v>44</v>
      </c>
      <c r="E36" s="32" t="n">
        <f aca="false">IF($F$8=$S$14,T34,IF($F$8=$S$15,X34,IF($F$8=$S$16,AB34,IF($F$8=$S$17,T40,IF($F$8=$S$18,X40,IF($F$8=$S$19,AB40,""))))))</f>
        <v>0.0174</v>
      </c>
      <c r="F36" s="27"/>
      <c r="G36" s="28"/>
      <c r="H36" s="28"/>
      <c r="I36" s="34"/>
      <c r="J36" s="34"/>
      <c r="K36" s="34"/>
      <c r="L36" s="34"/>
      <c r="M36" s="34"/>
      <c r="N36" s="34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48</v>
      </c>
      <c r="C37" s="13"/>
      <c r="D37" s="13"/>
      <c r="E37" s="13"/>
      <c r="F37" s="27" t="n">
        <v>0.0115</v>
      </c>
      <c r="G37" s="28" t="str">
        <f aca="false">IF(F8="Escolha o tipo de obra","",IF(F37="","",IF(F37&lt;C38,"FORA DO LIMITE",IF(F37&gt;E38,"FORA DO LIMITE","OK"))))</f>
        <v>OK</v>
      </c>
      <c r="H37" s="28"/>
      <c r="I37" s="34"/>
      <c r="J37" s="34"/>
      <c r="K37" s="34"/>
      <c r="L37" s="34"/>
      <c r="M37" s="34"/>
      <c r="N37" s="34"/>
      <c r="S37" s="1" t="s">
        <v>49</v>
      </c>
      <c r="T37" s="24" t="n">
        <v>0.24</v>
      </c>
      <c r="U37" s="24" t="n">
        <v>0.2786</v>
      </c>
      <c r="W37" s="1" t="s">
        <v>50</v>
      </c>
      <c r="X37" s="24" t="n">
        <v>0.228</v>
      </c>
      <c r="Y37" s="24" t="n">
        <v>0.3095</v>
      </c>
      <c r="AA37" s="1" t="s">
        <v>51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29" t="s">
        <v>43</v>
      </c>
      <c r="C38" s="30" t="n">
        <f aca="false">IF($F$8=$S$14,S35,IF($F$8=$S$15,W35,IF($F$8=$S$16,AA35,IF($F$8=$S$17,S41,IF($F$8=$S$18,W41,IF($F$8=$S$19,AA41,""))))))</f>
        <v>0.0094</v>
      </c>
      <c r="D38" s="31" t="s">
        <v>44</v>
      </c>
      <c r="E38" s="32" t="n">
        <f aca="false">IF($F$8=$S$14,T35,IF($F$8=$S$15,X35,IF($F$8=$S$16,AB35,IF($F$8=$S$17,T41,IF($F$8=$S$18,X41,IF($F$8=$S$19,AB41,""))))))</f>
        <v>0.0117</v>
      </c>
      <c r="F38" s="27"/>
      <c r="G38" s="28"/>
      <c r="H38" s="28"/>
      <c r="I38" s="34"/>
      <c r="J38" s="34"/>
      <c r="K38" s="34"/>
      <c r="L38" s="34"/>
      <c r="M38" s="34"/>
      <c r="N38" s="34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52</v>
      </c>
      <c r="C39" s="13"/>
      <c r="D39" s="13"/>
      <c r="E39" s="13"/>
      <c r="F39" s="27" t="n">
        <v>0.0877</v>
      </c>
      <c r="G39" s="28" t="str">
        <f aca="false">IF(F8="Escolha o tipo de obra","",IF(F39="","",IF(F39&lt;C40,"FORA DO LIMITE",IF(F39&gt;E40,"FORA DO LIMITE","OK"))))</f>
        <v>OK</v>
      </c>
      <c r="H39" s="28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29" t="s">
        <v>43</v>
      </c>
      <c r="C40" s="30" t="n">
        <f aca="false">IF($F$8=$S$14,S36,IF($F$8=$S$15,W36,IF($F$8=$S$16,AA36,IF($F$8=$S$17,S42,IF($F$8=$S$18,W42,IF($F$8=$S$19,AA42,""))))))</f>
        <v>0.0674</v>
      </c>
      <c r="D40" s="31" t="s">
        <v>44</v>
      </c>
      <c r="E40" s="32" t="n">
        <f aca="false">IF($F$8=$S$14,T36,IF($F$8=$S$15,X36,IF($F$8=$S$16,AB36,IF($F$8=$S$17,T42,IF($F$8=$S$18,X42,IF($F$8=$S$19,AB42,""))))))</f>
        <v>0.094</v>
      </c>
      <c r="F40" s="27"/>
      <c r="G40" s="28"/>
      <c r="H40" s="28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53</v>
      </c>
      <c r="C41" s="10"/>
      <c r="D41" s="10"/>
      <c r="E41" s="10"/>
      <c r="F41" s="35" t="n">
        <v>0.0065</v>
      </c>
      <c r="G41" s="36" t="str">
        <f aca="false">IF(F8="Escolha o tipo de obra","",IF(F41="","",IF(F41&lt;&gt;0.0065,"Em geral deve ser 0,65%","OK")))</f>
        <v>OK</v>
      </c>
      <c r="H41" s="36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54</v>
      </c>
      <c r="C42" s="10"/>
      <c r="D42" s="10"/>
      <c r="E42" s="10"/>
      <c r="F42" s="35" t="n">
        <v>0.03</v>
      </c>
      <c r="G42" s="28" t="str">
        <f aca="false">IF(F8="Escolha o tipo de obra","",IF(F42="","",IF(F42&lt;&gt;0.03,"Em geral deve ser 3,00%","OK")))</f>
        <v>OK</v>
      </c>
      <c r="H42" s="28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55</v>
      </c>
      <c r="C43" s="10"/>
      <c r="D43" s="10"/>
      <c r="E43" s="10"/>
      <c r="F43" s="37" t="n">
        <v>0.02</v>
      </c>
      <c r="G43" s="28" t="str">
        <f aca="false">IF(F8="Escolha o tipo de obra","",IF(F43="","",IF(F43&gt;0.05,"FORA DO LIMITE","OK")))</f>
        <v>OK</v>
      </c>
      <c r="H43" s="28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56</v>
      </c>
      <c r="C44" s="10"/>
      <c r="D44" s="10"/>
      <c r="E44" s="10"/>
      <c r="F44" s="38" t="n">
        <f aca="false">IF(F11=Q10,0,IF(F11=Q9,0.045,""))</f>
        <v>0</v>
      </c>
      <c r="G44" s="28" t="str">
        <f aca="false">IF(F11="Escolha o regime de contribuição","",IF(F11=Q9,"OK",IF(F11=Q10,"OK")))</f>
        <v>OK</v>
      </c>
      <c r="H44" s="28"/>
      <c r="I44" s="23"/>
      <c r="J44" s="23"/>
      <c r="K44" s="23"/>
      <c r="L44" s="23"/>
      <c r="M44" s="23"/>
      <c r="N44" s="23"/>
    </row>
    <row r="45" customFormat="false" ht="12.75" hidden="false" customHeight="false" outlineLevel="0" collapsed="false">
      <c r="B45" s="39"/>
      <c r="C45" s="39"/>
      <c r="D45" s="39"/>
      <c r="E45" s="39"/>
      <c r="F45" s="40"/>
      <c r="G45" s="41"/>
      <c r="H45" s="41"/>
      <c r="I45" s="41"/>
      <c r="J45" s="41"/>
      <c r="K45" s="41"/>
      <c r="L45" s="41"/>
      <c r="M45" s="41"/>
      <c r="N45" s="41"/>
    </row>
    <row r="46" customFormat="false" ht="12.75" hidden="false" customHeight="false" outlineLevel="0" collapsed="false">
      <c r="B46" s="39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</row>
    <row r="47" customFormat="false" ht="12.75" hidden="false" customHeight="false" outlineLevel="0" collapsed="false">
      <c r="B47" s="39"/>
      <c r="C47" s="39"/>
      <c r="D47" s="39"/>
      <c r="E47" s="39"/>
      <c r="F47" s="40"/>
      <c r="G47" s="41"/>
      <c r="H47" s="41"/>
      <c r="I47" s="41"/>
      <c r="J47" s="41"/>
      <c r="K47" s="41"/>
      <c r="L47" s="41"/>
      <c r="M47" s="41"/>
      <c r="N47" s="41"/>
    </row>
    <row r="48" customFormat="false" ht="12.75" hidden="false" customHeight="false" outlineLevel="0" collapsed="false">
      <c r="B48" s="39"/>
      <c r="C48" s="39"/>
      <c r="D48" s="39"/>
      <c r="E48" s="39"/>
      <c r="F48" s="40"/>
      <c r="G48" s="41"/>
      <c r="H48" s="41"/>
      <c r="I48" s="41"/>
      <c r="J48" s="41"/>
      <c r="K48" s="41"/>
      <c r="L48" s="41"/>
      <c r="M48" s="41"/>
      <c r="N48" s="41"/>
    </row>
    <row r="49" customFormat="false" ht="12.75" hidden="false" customHeight="false" outlineLevel="0" collapsed="false">
      <c r="B49" s="42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customFormat="false" ht="12.75" hidden="false" customHeight="false" outlineLevel="0" collapsed="false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P50" s="1" t="s">
        <v>57</v>
      </c>
    </row>
    <row r="51" customFormat="false" ht="12.7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1" t="s">
        <v>58</v>
      </c>
    </row>
    <row r="52" customFormat="false" ht="12.75" hidden="false" customHeight="false" outlineLevel="0" collapsed="false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>
      <c r="H57" s="43"/>
      <c r="I57" s="44"/>
      <c r="J57" s="44"/>
      <c r="K57" s="44"/>
      <c r="L57" s="44"/>
      <c r="M57" s="44"/>
      <c r="N57" s="43"/>
    </row>
    <row r="58" customFormat="false" ht="12.75" hidden="false" customHeight="true" outlineLevel="0" collapsed="false">
      <c r="B58" s="45" t="s">
        <v>59</v>
      </c>
      <c r="C58" s="45"/>
      <c r="D58" s="45"/>
      <c r="E58" s="45"/>
      <c r="F58" s="45"/>
      <c r="G58" s="45"/>
      <c r="H58" s="43"/>
      <c r="I58" s="45" t="s">
        <v>60</v>
      </c>
      <c r="J58" s="45"/>
      <c r="K58" s="45"/>
      <c r="L58" s="45"/>
      <c r="M58" s="45"/>
      <c r="N58" s="46"/>
    </row>
    <row r="59" customFormat="false" ht="12.75" hidden="false" customHeight="false" outlineLevel="0" collapsed="false">
      <c r="B59" s="45"/>
      <c r="C59" s="45"/>
      <c r="D59" s="45"/>
      <c r="E59" s="45"/>
      <c r="F59" s="45"/>
      <c r="G59" s="45"/>
      <c r="H59" s="43"/>
      <c r="I59" s="45"/>
      <c r="J59" s="45"/>
      <c r="K59" s="45"/>
      <c r="L59" s="45"/>
      <c r="M59" s="45"/>
      <c r="N59" s="46"/>
    </row>
    <row r="60" customFormat="false" ht="12.75" hidden="false" customHeight="false" outlineLevel="0" collapsed="false">
      <c r="B60" s="47"/>
      <c r="C60" s="47"/>
      <c r="D60" s="47"/>
      <c r="E60" s="47"/>
      <c r="F60" s="47"/>
      <c r="G60" s="47"/>
      <c r="I60" s="47"/>
      <c r="J60" s="47"/>
      <c r="K60" s="47"/>
      <c r="L60" s="47"/>
      <c r="M60" s="47"/>
      <c r="N60" s="47"/>
    </row>
    <row r="61" customFormat="false" ht="1.5" hidden="true" customHeight="true" outlineLevel="0" collapsed="false">
      <c r="B61" s="47"/>
      <c r="C61" s="47"/>
      <c r="D61" s="47"/>
      <c r="E61" s="47"/>
      <c r="F61" s="47"/>
      <c r="G61" s="47"/>
      <c r="I61" s="47"/>
      <c r="J61" s="47"/>
      <c r="K61" s="47"/>
      <c r="L61" s="47"/>
      <c r="M61" s="47"/>
      <c r="N61" s="47"/>
    </row>
    <row r="62" customFormat="false" ht="12.75" hidden="true" customHeight="false" outlineLevel="0" collapsed="false">
      <c r="B62" s="47"/>
      <c r="C62" s="47"/>
      <c r="D62" s="47"/>
      <c r="E62" s="47"/>
      <c r="F62" s="47"/>
      <c r="G62" s="47"/>
      <c r="I62" s="47"/>
      <c r="J62" s="47"/>
      <c r="K62" s="47"/>
      <c r="L62" s="47"/>
      <c r="M62" s="47"/>
      <c r="N62" s="47"/>
    </row>
    <row r="63" customFormat="false" ht="12.75" hidden="true" customHeight="false" outlineLevel="0" collapsed="false">
      <c r="B63" s="47"/>
      <c r="C63" s="47"/>
      <c r="D63" s="47"/>
      <c r="E63" s="47"/>
      <c r="F63" s="47"/>
      <c r="G63" s="47"/>
      <c r="I63" s="47"/>
      <c r="J63" s="47"/>
      <c r="K63" s="47"/>
      <c r="L63" s="47"/>
      <c r="M63" s="47"/>
      <c r="N63" s="47"/>
    </row>
    <row r="64" customFormat="false" ht="12.75" hidden="true" customHeight="false" outlineLevel="0" collapsed="false">
      <c r="B64" s="47"/>
      <c r="C64" s="47"/>
      <c r="D64" s="47"/>
      <c r="E64" s="47"/>
      <c r="F64" s="47"/>
      <c r="G64" s="47"/>
      <c r="I64" s="47"/>
      <c r="J64" s="47"/>
      <c r="K64" s="47"/>
      <c r="L64" s="47"/>
      <c r="M64" s="47"/>
      <c r="N64" s="47"/>
    </row>
    <row r="65" customFormat="false" ht="12.75" hidden="true" customHeight="false" outlineLevel="0" collapsed="false">
      <c r="B65" s="47"/>
      <c r="C65" s="47"/>
      <c r="D65" s="47"/>
      <c r="E65" s="47"/>
      <c r="F65" s="47"/>
      <c r="G65" s="47"/>
      <c r="I65" s="47"/>
      <c r="J65" s="47"/>
      <c r="K65" s="47"/>
      <c r="L65" s="47"/>
      <c r="M65" s="47"/>
      <c r="N65" s="47"/>
    </row>
    <row r="66" customFormat="false" ht="12.75" hidden="true" customHeight="false" outlineLevel="0" collapsed="false">
      <c r="B66" s="47"/>
      <c r="C66" s="47"/>
      <c r="D66" s="47"/>
      <c r="E66" s="47"/>
      <c r="F66" s="47"/>
      <c r="G66" s="47"/>
      <c r="I66" s="47"/>
      <c r="J66" s="47"/>
      <c r="K66" s="47"/>
      <c r="L66" s="47"/>
      <c r="M66" s="47"/>
      <c r="N66" s="47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"FORA DA FAIXA"</formula>
    </cfRule>
    <cfRule type="cellIs" priority="4" operator="equal" aboveAverage="0" equalAverage="0" bottom="0" percent="0" rank="0" text="" dxfId="2">
      <formula>"VERIFICAR ITENS"</formula>
    </cfRule>
  </conditionalFormatting>
  <conditionalFormatting sqref="G31:G43">
    <cfRule type="cellIs" priority="5" operator="equal" aboveAverage="0" equalAverage="0" bottom="0" percent="0" rank="0" text="" dxfId="3">
      <formula>"OK"</formula>
    </cfRule>
    <cfRule type="cellIs" priority="6" operator="equal" aboveAverage="0" equalAverage="0" bottom="0" percent="0" rank="0" text="" dxfId="4">
      <formula>"FORA DO LIMITE"</formula>
    </cfRule>
  </conditionalFormatting>
  <conditionalFormatting sqref="G44:H48">
    <cfRule type="cellIs" priority="7" operator="equal" aboveAverage="0" equalAverage="0" bottom="0" percent="0" rank="0" text="" dxfId="5">
      <formula>"OK"</formula>
    </cfRule>
    <cfRule type="cellIs" priority="8" operator="equal" aboveAverage="0" equalAverage="0" bottom="0" percent="0" rank="0" text="" dxfId="6">
      <formula>"FORA DO LIMITE"</formula>
    </cfRule>
    <cfRule type="cellIs" priority="9" operator="equal" aboveAverage="0" equalAverage="0" bottom="0" percent="0" rank="0" text="" dxfId="7">
      <formula>"Deixar em branco o campo ao lado"</formula>
    </cfRule>
  </conditionalFormatting>
  <dataValidations count="3">
    <dataValidation allowBlank="true" operator="between" showDropDown="false" showErrorMessage="true" showInputMessage="true" sqref="F8:H9" type="list">
      <formula1>$S$13:$S$19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  <dataValidation allowBlank="true" operator="between" showDropDown="false" showErrorMessage="true" showInputMessage="true" sqref="F11:H14" type="list">
      <formula1>$Q$8:$Q$10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2016-09-05T19:39:02Z</cp:lastPrinted>
  <dcterms:modified xsi:type="dcterms:W3CDTF">2021-06-08T09:22:13Z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