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<sst xmlns="http://schemas.openxmlformats.org/spreadsheetml/2006/main" count="74" uniqueCount="60">
  <si>
    <t xml:space="preserve">Nº do contrato:</t>
  </si>
  <si>
    <t xml:space="preserve">Tomador:</t>
  </si>
  <si>
    <t xml:space="preserve">PREFEITURA MUNICIPAL DE TRÊS PASSOS</t>
  </si>
  <si>
    <t xml:space="preserve">Município:</t>
  </si>
  <si>
    <t xml:space="preserve">CRECHE SANTA INÊS -TRÊS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</si>
  <si>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</si>
  <si>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</si>
  <si>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Construção de edifícios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</si>
  <si>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</si>
  <si>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</si>
  <si>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</si>
  <si>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</si>
  <si>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</si>
  <si>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</si>
  <si>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Rodovias e Ferrovias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</si>
  <si>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</si>
  <si>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</si>
  <si>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</si>
  <si>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Fornecimento de Materiais e Equipamentos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</si>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</sst>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General"/>
    <numFmt numFmtId="167" formatCode="0.00%"/>
    <numFmt numFmtId="168" formatCode="0%"/>
    <numFmt numFmtId="169" formatCode="DD&quot; de &quot;MMMM&quot; de &quot;YY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465120</xdr:colOff>
      <xdr:row>43</xdr:row>
      <xdr:rowOff>236160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3520" y="7417800"/>
          <a:ext cx="3665520" cy="118296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255240</xdr:colOff>
      <xdr:row>39</xdr:row>
      <xdr:rowOff>141120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8280" y="7141680"/>
          <a:ext cx="3350880" cy="3506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9" colorId="64" zoomScale="85" zoomScaleNormal="85" zoomScalePageLayoutView="85" workbookViewId="0">
      <selection pane="topLeft" activeCell="H2" activeCellId="0" sqref="H2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2.7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n">
        <v>44436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1</v>
      </c>
      <c r="C3" s="5"/>
      <c r="D3" s="5"/>
      <c r="E3" s="5"/>
      <c r="F3" s="5"/>
      <c r="G3" s="5"/>
      <c r="H3" s="6" t="s">
        <v>2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3</v>
      </c>
      <c r="C4" s="8"/>
      <c r="D4" s="8"/>
      <c r="E4" s="8"/>
      <c r="F4" s="8"/>
      <c r="G4" s="8"/>
      <c r="H4" s="9" t="s">
        <v>4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2.75" hidden="false" customHeight="false" outlineLevel="0" collapsed="false"/>
    <row r="6" customFormat="false" ht="12.75" hidden="false" customHeight="true" outlineLevel="0" collapsed="false">
      <c r="B6" s="10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2.7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6</v>
      </c>
      <c r="C8" s="11"/>
      <c r="D8" s="11"/>
      <c r="E8" s="11"/>
      <c r="F8" s="12" t="s">
        <v>7</v>
      </c>
      <c r="G8" s="12"/>
      <c r="H8" s="12"/>
      <c r="I8" s="13" t="s">
        <v>8</v>
      </c>
      <c r="J8" s="13"/>
      <c r="K8" s="13"/>
      <c r="L8" s="13"/>
      <c r="M8" s="13"/>
      <c r="N8" s="13"/>
      <c r="Q8" s="1" t="s">
        <v>9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v>
      </c>
      <c r="J9" s="14"/>
      <c r="K9" s="14"/>
      <c r="L9" s="14"/>
      <c r="M9" s="14"/>
      <c r="N9" s="14"/>
      <c r="Q9" s="1" t="s">
        <v>10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11</v>
      </c>
      <c r="S10" s="1" t="s">
        <v>12</v>
      </c>
    </row>
    <row r="11" customFormat="false" ht="12.75" hidden="false" customHeight="true" outlineLevel="0" collapsed="false">
      <c r="B11" s="16" t="s">
        <v>13</v>
      </c>
      <c r="C11" s="16"/>
      <c r="D11" s="16"/>
      <c r="E11" s="16"/>
      <c r="F11" s="17" t="s">
        <v>11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7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7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12</v>
      </c>
    </row>
    <row r="14" customFormat="false" ht="12.7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7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14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15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16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17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18</v>
      </c>
      <c r="X19" s="1" t="s">
        <v>8</v>
      </c>
    </row>
    <row r="20" customFormat="false" ht="12.7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0.2496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19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20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21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22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23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24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25</v>
      </c>
      <c r="J28" s="21"/>
      <c r="K28" s="21"/>
      <c r="L28" s="21"/>
      <c r="M28" s="21"/>
      <c r="N28" s="21"/>
      <c r="Q28" s="15"/>
      <c r="S28" s="1" t="s">
        <v>26</v>
      </c>
      <c r="W28" s="22" t="s">
        <v>27</v>
      </c>
      <c r="X28" s="22" t="s">
        <v>28</v>
      </c>
      <c r="Z28" s="22" t="s">
        <v>29</v>
      </c>
      <c r="AB28" s="22" t="s">
        <v>30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31</v>
      </c>
      <c r="J29" s="23"/>
      <c r="K29" s="23"/>
      <c r="L29" s="23"/>
      <c r="M29" s="23"/>
      <c r="N29" s="23"/>
      <c r="Q29" s="15"/>
      <c r="S29" s="1" t="s">
        <v>32</v>
      </c>
      <c r="W29" s="24" t="n">
        <f aca="false">IF($F$8=$S$14,T31,IF($F$8=$S$15,X31,IF($F$8=$S$16,AB31,IF($F$8=$S$17,T37,IF($F$8=$S$18,X37,IF($F$8=$S$19,AB37))))))</f>
        <v>0.2034</v>
      </c>
      <c r="X29" s="24" t="n">
        <f aca="false">IF($F$8=$S$14,U31,IF($F$8=$S$15,Y31,IF($F$8=$S$16,AC31,IF($F$8=$S$17,U37,IF($F$8=$S$18,Y37,IF($F$8=$S$19,AC37))))))</f>
        <v>0.25</v>
      </c>
      <c r="Y29" s="24" t="n">
        <f aca="false">IF(F11=Q9,AB29,IF(F11=Q10,Z29,""))</f>
        <v>0.2496</v>
      </c>
      <c r="Z29" s="24" t="n">
        <f aca="false">TRUNC(ROUND(((1+F31+F33+F35)*(1+F37)*(1+F39))/(1-(F41+F42+F43))-1,4),4)</f>
        <v>0.2496</v>
      </c>
      <c r="AB29" s="24" t="n">
        <f aca="false">TRUNC(ROUND(((1+F31+F33+F35)*(1+F37)*(1+F39))/(1-(F41+F42+F43+F44))-1,4),4)</f>
        <v>0.2496</v>
      </c>
    </row>
    <row r="30" customFormat="false" ht="20.1" hidden="false" customHeight="true" outlineLevel="0" collapsed="false">
      <c r="B30" s="25" t="s">
        <v>33</v>
      </c>
      <c r="C30" s="25"/>
      <c r="D30" s="25"/>
      <c r="E30" s="25"/>
      <c r="F30" s="25" t="s">
        <v>34</v>
      </c>
      <c r="G30" s="26" t="s">
        <v>35</v>
      </c>
      <c r="H30" s="26"/>
      <c r="I30" s="23"/>
      <c r="J30" s="23"/>
      <c r="K30" s="23"/>
      <c r="L30" s="23"/>
      <c r="M30" s="23"/>
      <c r="N30" s="23"/>
      <c r="Q30" s="15"/>
      <c r="S30" s="1" t="s">
        <v>36</v>
      </c>
      <c r="W30" s="1" t="s">
        <v>37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38</v>
      </c>
      <c r="C31" s="13"/>
      <c r="D31" s="13"/>
      <c r="E31" s="13"/>
      <c r="F31" s="27" t="n">
        <v>0.048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39</v>
      </c>
      <c r="T31" s="24" t="n">
        <v>0.2034</v>
      </c>
      <c r="U31" s="24" t="n">
        <v>0.25</v>
      </c>
      <c r="W31" s="1" t="s">
        <v>40</v>
      </c>
      <c r="X31" s="24" t="n">
        <v>0.196</v>
      </c>
      <c r="Y31" s="24" t="n">
        <v>0.2423</v>
      </c>
      <c r="AA31" s="1" t="s">
        <v>41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42</v>
      </c>
      <c r="C32" s="30" t="n">
        <f aca="false">IF($F$8=$S$14,S32,IF($F$8=$S$15,W32,IF($F$8=$S$16,AA32,IF($F$8=$S$17,S38,IF($F$8=$S$18,W38,IF($F$8=$S$19,AA38,""))))))</f>
        <v>0.03</v>
      </c>
      <c r="D32" s="31" t="s">
        <v>43</v>
      </c>
      <c r="E32" s="32" t="n">
        <f aca="false">IF($F$8=$S$14,T32,IF($F$8=$S$15,X32,IF($F$8=$S$16,AB32,IF($F$8=$S$17,T38,IF($F$8=$S$18,X38,IF($F$8=$S$19,AB38,""))))))</f>
        <v>0.055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CRECHE SANTA INÊS -TRÊS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44</v>
      </c>
      <c r="C33" s="13"/>
      <c r="D33" s="13"/>
      <c r="E33" s="13"/>
      <c r="F33" s="27" t="n">
        <v>0.009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44435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42</v>
      </c>
      <c r="C34" s="30" t="n">
        <f aca="false">IF($F$8=$S$14,S33,IF($F$8=$S$15,W33,IF($F$8=$S$16,AA33,IF($F$8=$S$17,S39,IF($F$8=$S$18,W39,IF($F$8=$S$19,AA39,""))))))</f>
        <v>0.008</v>
      </c>
      <c r="D34" s="31" t="s">
        <v>43</v>
      </c>
      <c r="E34" s="32" t="n">
        <f aca="false">IF($F$8=$S$14,T33,IF($F$8=$S$15,X33,IF($F$8=$S$16,AB33,IF($F$8=$S$17,T39,IF($F$8=$S$18,X39,IF($F$8=$S$19,AB39,""))))))</f>
        <v>0.01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45</v>
      </c>
      <c r="C35" s="13"/>
      <c r="D35" s="13"/>
      <c r="E35" s="13"/>
      <c r="F35" s="27" t="n">
        <v>0.012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46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42</v>
      </c>
      <c r="C36" s="30" t="n">
        <f aca="false">IF($F$8=$S$14,S34,IF($F$8=$S$15,W34,IF($F$8=$S$16,AA34,IF($F$8=$S$17,S40,IF($F$8=$S$18,W40,IF($F$8=$S$19,AA40,""))))))</f>
        <v>0.0097</v>
      </c>
      <c r="D36" s="31" t="s">
        <v>43</v>
      </c>
      <c r="E36" s="32" t="n">
        <f aca="false">IF($F$8=$S$14,T34,IF($F$8=$S$15,X34,IF($F$8=$S$16,AB34,IF($F$8=$S$17,T40,IF($F$8=$S$18,X40,IF($F$8=$S$19,AB40,""))))))</f>
        <v>0.0127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47</v>
      </c>
      <c r="C37" s="13"/>
      <c r="D37" s="13"/>
      <c r="E37" s="13"/>
      <c r="F37" s="27" t="n">
        <v>0.0137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48</v>
      </c>
      <c r="T37" s="24" t="n">
        <v>0.24</v>
      </c>
      <c r="U37" s="24" t="n">
        <v>0.2786</v>
      </c>
      <c r="W37" s="1" t="s">
        <v>49</v>
      </c>
      <c r="X37" s="24" t="n">
        <v>0.228</v>
      </c>
      <c r="Y37" s="24" t="n">
        <v>0.3095</v>
      </c>
      <c r="AA37" s="1" t="s">
        <v>50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42</v>
      </c>
      <c r="C38" s="30" t="n">
        <f aca="false">IF($F$8=$S$14,S35,IF($F$8=$S$15,W35,IF($F$8=$S$16,AA35,IF($F$8=$S$17,S41,IF($F$8=$S$18,W41,IF($F$8=$S$19,AA41,""))))))</f>
        <v>0.0059</v>
      </c>
      <c r="D38" s="31" t="s">
        <v>43</v>
      </c>
      <c r="E38" s="32" t="n">
        <f aca="false">IF($F$8=$S$14,T35,IF($F$8=$S$15,X35,IF($F$8=$S$16,AB35,IF($F$8=$S$17,T41,IF($F$8=$S$18,X41,IF($F$8=$S$19,AB41,""))))))</f>
        <v>0.0139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51</v>
      </c>
      <c r="C39" s="13"/>
      <c r="D39" s="13"/>
      <c r="E39" s="13"/>
      <c r="F39" s="27" t="n">
        <v>0.088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42</v>
      </c>
      <c r="C40" s="30" t="n">
        <f aca="false">IF($F$8=$S$14,S36,IF($F$8=$S$15,W36,IF($F$8=$S$16,AA36,IF($F$8=$S$17,S42,IF($F$8=$S$18,W42,IF($F$8=$S$19,AA42,""))))))</f>
        <v>0.0616</v>
      </c>
      <c r="D40" s="31" t="s">
        <v>43</v>
      </c>
      <c r="E40" s="32" t="n">
        <f aca="false">IF($F$8=$S$14,T36,IF($F$8=$S$15,X36,IF($F$8=$S$16,AB36,IF($F$8=$S$17,T42,IF($F$8=$S$18,X42,IF($F$8=$S$19,AB42,""))))))</f>
        <v>0.0896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52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53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54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55</v>
      </c>
      <c r="C44" s="10"/>
      <c r="D44" s="10"/>
      <c r="E44" s="10"/>
      <c r="F44" s="38" t="n">
        <f aca="false">IF(F11=Q10,0,IF(F11=Q9,0.045,""))</f>
        <v>0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56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57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58</v>
      </c>
      <c r="C58" s="45"/>
      <c r="D58" s="45"/>
      <c r="E58" s="45"/>
      <c r="F58" s="45"/>
      <c r="G58" s="45"/>
      <c r="H58" s="43"/>
      <c r="I58" s="45" t="s">
        <v>59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2016-09-05T19:39:02Z</cp:lastPrinted>
  <dcterms:modified xsi:type="dcterms:W3CDTF">2021-08-27T16:42:16Z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